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DOKUMENTI 2022\PLAN PRORAČUNA\PLAN PRORAČUNA 2025_2027\Izvršenje 2025\"/>
    </mc:Choice>
  </mc:AlternateContent>
  <xr:revisionPtr revIDLastSave="0" documentId="13_ncr:1_{E4ED204B-FD61-4C48-B1C1-CE003B991AB6}" xr6:coauthVersionLast="47" xr6:coauthVersionMax="47" xr10:uidLastSave="{00000000-0000-0000-0000-000000000000}"/>
  <bookViews>
    <workbookView xWindow="2250" yWindow="2250" windowWidth="26115" windowHeight="11430" tabRatio="825" activeTab="3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5" l="1"/>
  <c r="E6" i="15"/>
  <c r="F6" i="15"/>
  <c r="C6" i="15"/>
  <c r="D13" i="15"/>
  <c r="E13" i="15"/>
  <c r="H12" i="3" l="1"/>
  <c r="I12" i="3"/>
  <c r="J12" i="3"/>
  <c r="H13" i="3"/>
  <c r="I13" i="3"/>
  <c r="J13" i="3"/>
  <c r="G12" i="3"/>
  <c r="G11" i="3" s="1"/>
  <c r="G13" i="3"/>
  <c r="G16" i="3"/>
  <c r="G15" i="3" s="1"/>
  <c r="H16" i="3"/>
  <c r="H15" i="3" s="1"/>
  <c r="I16" i="3"/>
  <c r="I15" i="3" s="1"/>
  <c r="J16" i="3"/>
  <c r="J15" i="3" s="1"/>
  <c r="K17" i="3"/>
  <c r="L17" i="3"/>
  <c r="J26" i="1"/>
  <c r="I26" i="1"/>
  <c r="I27" i="1" s="1"/>
  <c r="H26" i="1"/>
  <c r="G26" i="1"/>
  <c r="G23" i="1"/>
  <c r="H23" i="1"/>
  <c r="I23" i="1"/>
  <c r="J23" i="1"/>
  <c r="G16" i="1"/>
  <c r="I16" i="1"/>
  <c r="J15" i="1"/>
  <c r="I15" i="1"/>
  <c r="H15" i="1"/>
  <c r="G15" i="1"/>
  <c r="J12" i="1"/>
  <c r="J16" i="1" s="1"/>
  <c r="I12" i="1"/>
  <c r="H12" i="1"/>
  <c r="H16" i="1" s="1"/>
  <c r="G12" i="1"/>
  <c r="J27" i="1" l="1"/>
  <c r="G27" i="1"/>
  <c r="H27" i="1"/>
  <c r="L15" i="3"/>
  <c r="K15" i="3"/>
  <c r="L16" i="3"/>
  <c r="K16" i="3"/>
  <c r="K12" i="1"/>
  <c r="L12" i="1"/>
  <c r="L15" i="1"/>
  <c r="K15" i="1"/>
  <c r="L26" i="1"/>
  <c r="K23" i="1"/>
  <c r="K16" i="1" l="1"/>
  <c r="L16" i="1"/>
  <c r="K26" i="1"/>
  <c r="L23" i="1"/>
  <c r="L27" i="1"/>
  <c r="K27" i="1" l="1"/>
  <c r="E172" i="15"/>
  <c r="D172" i="15"/>
  <c r="D171" i="15" s="1"/>
  <c r="D170" i="15" s="1"/>
  <c r="C172" i="15"/>
  <c r="C171" i="15" s="1"/>
  <c r="C170" i="15" s="1"/>
  <c r="E168" i="15"/>
  <c r="D168" i="15"/>
  <c r="C168" i="15"/>
  <c r="E165" i="15"/>
  <c r="E164" i="15" s="1"/>
  <c r="D165" i="15"/>
  <c r="C165" i="15"/>
  <c r="D164" i="15"/>
  <c r="C164" i="15"/>
  <c r="C163" i="15" s="1"/>
  <c r="D163" i="15"/>
  <c r="E160" i="15"/>
  <c r="D160" i="15"/>
  <c r="C160" i="15"/>
  <c r="E155" i="15"/>
  <c r="D155" i="15"/>
  <c r="D148" i="15" s="1"/>
  <c r="D147" i="15" s="1"/>
  <c r="C155" i="15"/>
  <c r="E149" i="15"/>
  <c r="D149" i="15"/>
  <c r="C149" i="15"/>
  <c r="E144" i="15"/>
  <c r="D144" i="15"/>
  <c r="D143" i="15" s="1"/>
  <c r="C144" i="15"/>
  <c r="C143" i="15" s="1"/>
  <c r="E140" i="15"/>
  <c r="D140" i="15"/>
  <c r="C140" i="15"/>
  <c r="E139" i="15"/>
  <c r="D139" i="15"/>
  <c r="C139" i="15"/>
  <c r="E137" i="15"/>
  <c r="D137" i="15"/>
  <c r="D136" i="15" s="1"/>
  <c r="C137" i="15"/>
  <c r="C136" i="15"/>
  <c r="E133" i="15"/>
  <c r="D133" i="15"/>
  <c r="D132" i="15" s="1"/>
  <c r="C133" i="15"/>
  <c r="C132" i="15" s="1"/>
  <c r="E132" i="15"/>
  <c r="E130" i="15"/>
  <c r="D130" i="15"/>
  <c r="C130" i="15"/>
  <c r="E123" i="15"/>
  <c r="D123" i="15"/>
  <c r="D122" i="15" s="1"/>
  <c r="C123" i="15"/>
  <c r="C122" i="15" s="1"/>
  <c r="E119" i="15"/>
  <c r="D119" i="15"/>
  <c r="D118" i="15" s="1"/>
  <c r="C119" i="15"/>
  <c r="C118" i="15" s="1"/>
  <c r="E118" i="15"/>
  <c r="F118" i="15" s="1"/>
  <c r="E113" i="15"/>
  <c r="D113" i="15"/>
  <c r="C113" i="15"/>
  <c r="E106" i="15"/>
  <c r="D106" i="15"/>
  <c r="C106" i="15"/>
  <c r="E99" i="15"/>
  <c r="D99" i="15"/>
  <c r="C99" i="15"/>
  <c r="E96" i="15"/>
  <c r="D96" i="15"/>
  <c r="C96" i="15"/>
  <c r="F91" i="15"/>
  <c r="E89" i="15"/>
  <c r="D89" i="15"/>
  <c r="D88" i="15" s="1"/>
  <c r="C89" i="15"/>
  <c r="C88" i="15" s="1"/>
  <c r="E86" i="15"/>
  <c r="E85" i="15" s="1"/>
  <c r="D86" i="15"/>
  <c r="D85" i="15" s="1"/>
  <c r="C86" i="15"/>
  <c r="C85" i="15" s="1"/>
  <c r="E82" i="15"/>
  <c r="D82" i="15"/>
  <c r="D81" i="15" s="1"/>
  <c r="D80" i="15" s="1"/>
  <c r="D9" i="15" s="1"/>
  <c r="C82" i="15"/>
  <c r="C81" i="15" s="1"/>
  <c r="C80" i="15" s="1"/>
  <c r="C9" i="15" s="1"/>
  <c r="E81" i="15"/>
  <c r="F81" i="15" s="1"/>
  <c r="E80" i="15"/>
  <c r="E9" i="15" s="1"/>
  <c r="F9" i="15" s="1"/>
  <c r="F13" i="15"/>
  <c r="E77" i="15"/>
  <c r="E76" i="15" s="1"/>
  <c r="F76" i="15" s="1"/>
  <c r="D77" i="15"/>
  <c r="D76" i="15" s="1"/>
  <c r="D75" i="15" s="1"/>
  <c r="C77" i="15"/>
  <c r="C76" i="15" s="1"/>
  <c r="C75" i="15" s="1"/>
  <c r="E73" i="15"/>
  <c r="D73" i="15"/>
  <c r="F73" i="15" s="1"/>
  <c r="C73" i="15"/>
  <c r="E71" i="15"/>
  <c r="D71" i="15"/>
  <c r="D70" i="15" s="1"/>
  <c r="C71" i="15"/>
  <c r="C70" i="15" s="1"/>
  <c r="E68" i="15"/>
  <c r="D68" i="15"/>
  <c r="C68" i="15"/>
  <c r="E62" i="15"/>
  <c r="D62" i="15"/>
  <c r="C62" i="15"/>
  <c r="E60" i="15"/>
  <c r="D60" i="15"/>
  <c r="F60" i="15" s="1"/>
  <c r="C60" i="15"/>
  <c r="C59" i="15" s="1"/>
  <c r="D59" i="15"/>
  <c r="E56" i="15"/>
  <c r="D56" i="15"/>
  <c r="C56" i="15"/>
  <c r="E54" i="15"/>
  <c r="D54" i="15"/>
  <c r="D53" i="15" s="1"/>
  <c r="C54" i="15"/>
  <c r="C53" i="15"/>
  <c r="E47" i="15"/>
  <c r="D47" i="15"/>
  <c r="C47" i="15"/>
  <c r="E37" i="15"/>
  <c r="D37" i="15"/>
  <c r="C37" i="15"/>
  <c r="E30" i="15"/>
  <c r="D30" i="15"/>
  <c r="C30" i="15"/>
  <c r="E26" i="15"/>
  <c r="D26" i="15"/>
  <c r="C26" i="15"/>
  <c r="E22" i="15"/>
  <c r="D22" i="15"/>
  <c r="C22" i="15"/>
  <c r="E20" i="15"/>
  <c r="D20" i="15"/>
  <c r="C20" i="15"/>
  <c r="E16" i="15"/>
  <c r="D16" i="15"/>
  <c r="C16" i="15"/>
  <c r="H10" i="10"/>
  <c r="F10" i="10"/>
  <c r="G10" i="10" s="1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D15" i="5" s="1"/>
  <c r="C16" i="5"/>
  <c r="H15" i="5"/>
  <c r="G15" i="5"/>
  <c r="F15" i="5"/>
  <c r="E15" i="5"/>
  <c r="C15" i="5"/>
  <c r="H14" i="5"/>
  <c r="G14" i="5"/>
  <c r="H13" i="5"/>
  <c r="G13" i="5"/>
  <c r="F13" i="5"/>
  <c r="E13" i="5"/>
  <c r="D13" i="5"/>
  <c r="C13" i="5"/>
  <c r="H12" i="5"/>
  <c r="G12" i="5"/>
  <c r="H11" i="5"/>
  <c r="F11" i="5"/>
  <c r="E11" i="5"/>
  <c r="D11" i="5"/>
  <c r="C11" i="5"/>
  <c r="G11" i="5" s="1"/>
  <c r="H10" i="5"/>
  <c r="G10" i="5"/>
  <c r="H9" i="5"/>
  <c r="G9" i="5"/>
  <c r="F9" i="5"/>
  <c r="E9" i="5"/>
  <c r="D9" i="5"/>
  <c r="C9" i="5"/>
  <c r="H8" i="5"/>
  <c r="G8" i="5"/>
  <c r="F7" i="5"/>
  <c r="H7" i="5" s="1"/>
  <c r="E7" i="5"/>
  <c r="D7" i="5"/>
  <c r="D6" i="5" s="1"/>
  <c r="C7" i="5"/>
  <c r="E6" i="5"/>
  <c r="C6" i="5"/>
  <c r="L106" i="3"/>
  <c r="K106" i="3"/>
  <c r="J105" i="3"/>
  <c r="I105" i="3"/>
  <c r="L105" i="3" s="1"/>
  <c r="H105" i="3"/>
  <c r="G105" i="3"/>
  <c r="L104" i="3"/>
  <c r="K104" i="3"/>
  <c r="J103" i="3"/>
  <c r="J102" i="3" s="1"/>
  <c r="I103" i="3"/>
  <c r="H103" i="3"/>
  <c r="H102" i="3" s="1"/>
  <c r="G103" i="3"/>
  <c r="I102" i="3"/>
  <c r="L101" i="3"/>
  <c r="K101" i="3"/>
  <c r="J100" i="3"/>
  <c r="I100" i="3"/>
  <c r="H100" i="3"/>
  <c r="G100" i="3"/>
  <c r="L99" i="3"/>
  <c r="K99" i="3"/>
  <c r="J98" i="3"/>
  <c r="I98" i="3"/>
  <c r="H98" i="3"/>
  <c r="G98" i="3"/>
  <c r="L97" i="3"/>
  <c r="K97" i="3"/>
  <c r="L96" i="3"/>
  <c r="K96" i="3"/>
  <c r="L95" i="3"/>
  <c r="K95" i="3"/>
  <c r="L94" i="3"/>
  <c r="K94" i="3"/>
  <c r="L93" i="3"/>
  <c r="K93" i="3"/>
  <c r="L92" i="3"/>
  <c r="K92" i="3"/>
  <c r="J91" i="3"/>
  <c r="I91" i="3"/>
  <c r="H91" i="3"/>
  <c r="G91" i="3"/>
  <c r="L90" i="3"/>
  <c r="K90" i="3"/>
  <c r="J89" i="3"/>
  <c r="I89" i="3"/>
  <c r="I88" i="3" s="1"/>
  <c r="H89" i="3"/>
  <c r="G89" i="3"/>
  <c r="G88" i="3" s="1"/>
  <c r="H88" i="3"/>
  <c r="L86" i="3"/>
  <c r="K86" i="3"/>
  <c r="J85" i="3"/>
  <c r="I85" i="3"/>
  <c r="I84" i="3" s="1"/>
  <c r="H85" i="3"/>
  <c r="H84" i="3" s="1"/>
  <c r="G85" i="3"/>
  <c r="G84" i="3" s="1"/>
  <c r="L83" i="3"/>
  <c r="K83" i="3"/>
  <c r="J82" i="3"/>
  <c r="I82" i="3"/>
  <c r="H82" i="3"/>
  <c r="G82" i="3"/>
  <c r="L81" i="3"/>
  <c r="K81" i="3"/>
  <c r="J80" i="3"/>
  <c r="I80" i="3"/>
  <c r="H80" i="3"/>
  <c r="G80" i="3"/>
  <c r="G79" i="3" s="1"/>
  <c r="J79" i="3"/>
  <c r="H79" i="3"/>
  <c r="L78" i="3"/>
  <c r="K78" i="3"/>
  <c r="L77" i="3"/>
  <c r="K77" i="3"/>
  <c r="L76" i="3"/>
  <c r="K76" i="3"/>
  <c r="L75" i="3"/>
  <c r="K75" i="3"/>
  <c r="L74" i="3"/>
  <c r="K74" i="3"/>
  <c r="J73" i="3"/>
  <c r="I73" i="3"/>
  <c r="H73" i="3"/>
  <c r="G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J63" i="3"/>
  <c r="I63" i="3"/>
  <c r="H63" i="3"/>
  <c r="G63" i="3"/>
  <c r="K63" i="3" s="1"/>
  <c r="L62" i="3"/>
  <c r="K62" i="3"/>
  <c r="L61" i="3"/>
  <c r="K61" i="3"/>
  <c r="L60" i="3"/>
  <c r="K60" i="3"/>
  <c r="L59" i="3"/>
  <c r="K59" i="3"/>
  <c r="L58" i="3"/>
  <c r="K58" i="3"/>
  <c r="L57" i="3"/>
  <c r="K57" i="3"/>
  <c r="J56" i="3"/>
  <c r="I56" i="3"/>
  <c r="H56" i="3"/>
  <c r="G56" i="3"/>
  <c r="K56" i="3" s="1"/>
  <c r="L55" i="3"/>
  <c r="K55" i="3"/>
  <c r="L54" i="3"/>
  <c r="K54" i="3"/>
  <c r="L53" i="3"/>
  <c r="K53" i="3"/>
  <c r="J52" i="3"/>
  <c r="I52" i="3"/>
  <c r="H52" i="3"/>
  <c r="G52" i="3"/>
  <c r="L50" i="3"/>
  <c r="K50" i="3"/>
  <c r="L49" i="3"/>
  <c r="K49" i="3"/>
  <c r="J48" i="3"/>
  <c r="I48" i="3"/>
  <c r="H48" i="3"/>
  <c r="G48" i="3"/>
  <c r="L47" i="3"/>
  <c r="K47" i="3"/>
  <c r="J46" i="3"/>
  <c r="I46" i="3"/>
  <c r="H46" i="3"/>
  <c r="G46" i="3"/>
  <c r="K46" i="3" s="1"/>
  <c r="L45" i="3"/>
  <c r="K45" i="3"/>
  <c r="L44" i="3"/>
  <c r="K44" i="3"/>
  <c r="J43" i="3"/>
  <c r="I43" i="3"/>
  <c r="H43" i="3"/>
  <c r="G43" i="3"/>
  <c r="G42" i="3" s="1"/>
  <c r="L35" i="3"/>
  <c r="K35" i="3"/>
  <c r="J34" i="3"/>
  <c r="J33" i="3" s="1"/>
  <c r="I34" i="3"/>
  <c r="I33" i="3" s="1"/>
  <c r="H34" i="3"/>
  <c r="H33" i="3" s="1"/>
  <c r="G34" i="3"/>
  <c r="G33" i="3" s="1"/>
  <c r="L32" i="3"/>
  <c r="K32" i="3"/>
  <c r="L31" i="3"/>
  <c r="K31" i="3"/>
  <c r="J30" i="3"/>
  <c r="J29" i="3" s="1"/>
  <c r="I30" i="3"/>
  <c r="H30" i="3"/>
  <c r="G30" i="3"/>
  <c r="G29" i="3" s="1"/>
  <c r="I29" i="3"/>
  <c r="H29" i="3"/>
  <c r="L28" i="3"/>
  <c r="K28" i="3"/>
  <c r="L27" i="3"/>
  <c r="K27" i="3"/>
  <c r="J26" i="3"/>
  <c r="I26" i="3"/>
  <c r="I25" i="3" s="1"/>
  <c r="H26" i="3"/>
  <c r="H25" i="3" s="1"/>
  <c r="G26" i="3"/>
  <c r="G25" i="3"/>
  <c r="L24" i="3"/>
  <c r="K24" i="3"/>
  <c r="J23" i="3"/>
  <c r="L23" i="3" s="1"/>
  <c r="I23" i="3"/>
  <c r="H23" i="3"/>
  <c r="H22" i="3" s="1"/>
  <c r="G23" i="3"/>
  <c r="G22" i="3" s="1"/>
  <c r="J22" i="3"/>
  <c r="I22" i="3"/>
  <c r="L21" i="3"/>
  <c r="K21" i="3"/>
  <c r="J20" i="3"/>
  <c r="J19" i="3" s="1"/>
  <c r="I20" i="3"/>
  <c r="I19" i="3" s="1"/>
  <c r="H20" i="3"/>
  <c r="H19" i="3" s="1"/>
  <c r="G20" i="3"/>
  <c r="G19" i="3" s="1"/>
  <c r="L18" i="3"/>
  <c r="K18" i="3"/>
  <c r="C15" i="15" l="1"/>
  <c r="F99" i="15"/>
  <c r="F113" i="15"/>
  <c r="C121" i="15"/>
  <c r="D121" i="15"/>
  <c r="F168" i="15"/>
  <c r="C95" i="15"/>
  <c r="F133" i="15"/>
  <c r="F140" i="15"/>
  <c r="E53" i="15"/>
  <c r="F53" i="15" s="1"/>
  <c r="D95" i="15"/>
  <c r="D94" i="15" s="1"/>
  <c r="D10" i="15"/>
  <c r="D146" i="15"/>
  <c r="F106" i="15"/>
  <c r="F155" i="15"/>
  <c r="C148" i="15"/>
  <c r="C147" i="15" s="1"/>
  <c r="C146" i="15" s="1"/>
  <c r="F37" i="15"/>
  <c r="E95" i="15"/>
  <c r="F95" i="15" s="1"/>
  <c r="F144" i="15"/>
  <c r="F137" i="15"/>
  <c r="F119" i="15"/>
  <c r="F123" i="15"/>
  <c r="F56" i="15"/>
  <c r="D25" i="15"/>
  <c r="F47" i="15"/>
  <c r="F160" i="15"/>
  <c r="F96" i="15"/>
  <c r="F22" i="15"/>
  <c r="F77" i="15"/>
  <c r="E25" i="15"/>
  <c r="F25" i="15" s="1"/>
  <c r="F30" i="15"/>
  <c r="F62" i="15"/>
  <c r="F20" i="15"/>
  <c r="F132" i="15"/>
  <c r="F82" i="15"/>
  <c r="F172" i="15"/>
  <c r="F71" i="15"/>
  <c r="F16" i="15"/>
  <c r="E148" i="15"/>
  <c r="E147" i="15" s="1"/>
  <c r="E146" i="15" s="1"/>
  <c r="F146" i="15" s="1"/>
  <c r="F89" i="15"/>
  <c r="F139" i="15"/>
  <c r="D15" i="15"/>
  <c r="F130" i="15"/>
  <c r="C25" i="15"/>
  <c r="E59" i="15"/>
  <c r="F59" i="15" s="1"/>
  <c r="E88" i="15"/>
  <c r="F88" i="15" s="1"/>
  <c r="D14" i="15"/>
  <c r="C58" i="15"/>
  <c r="F164" i="15"/>
  <c r="E163" i="15"/>
  <c r="F163" i="15" s="1"/>
  <c r="C84" i="15"/>
  <c r="F85" i="15"/>
  <c r="E84" i="15"/>
  <c r="C94" i="15"/>
  <c r="D58" i="15"/>
  <c r="C10" i="15"/>
  <c r="D84" i="15"/>
  <c r="C135" i="15"/>
  <c r="D135" i="15"/>
  <c r="F80" i="15"/>
  <c r="F149" i="15"/>
  <c r="F165" i="15"/>
  <c r="F26" i="15"/>
  <c r="F54" i="15"/>
  <c r="F86" i="15"/>
  <c r="E75" i="15"/>
  <c r="F75" i="15" s="1"/>
  <c r="E122" i="15"/>
  <c r="E143" i="15"/>
  <c r="F143" i="15" s="1"/>
  <c r="E15" i="15"/>
  <c r="F68" i="15"/>
  <c r="E136" i="15"/>
  <c r="E70" i="15"/>
  <c r="F70" i="15" s="1"/>
  <c r="E94" i="15"/>
  <c r="E171" i="15"/>
  <c r="G6" i="5"/>
  <c r="F6" i="5"/>
  <c r="H6" i="5" s="1"/>
  <c r="G7" i="5"/>
  <c r="H42" i="3"/>
  <c r="L85" i="3"/>
  <c r="K23" i="3"/>
  <c r="L73" i="3"/>
  <c r="K73" i="3"/>
  <c r="K100" i="3"/>
  <c r="I42" i="3"/>
  <c r="K79" i="3"/>
  <c r="L30" i="3"/>
  <c r="K80" i="3"/>
  <c r="K82" i="3"/>
  <c r="L100" i="3"/>
  <c r="K29" i="3"/>
  <c r="L26" i="3"/>
  <c r="L89" i="3"/>
  <c r="G102" i="3"/>
  <c r="G87" i="3" s="1"/>
  <c r="L56" i="3"/>
  <c r="K98" i="3"/>
  <c r="K48" i="3"/>
  <c r="L98" i="3"/>
  <c r="L48" i="3"/>
  <c r="L103" i="3"/>
  <c r="I87" i="3"/>
  <c r="K105" i="3"/>
  <c r="L22" i="3"/>
  <c r="L82" i="3"/>
  <c r="L91" i="3"/>
  <c r="K30" i="3"/>
  <c r="J42" i="3"/>
  <c r="G51" i="3"/>
  <c r="H51" i="3"/>
  <c r="H41" i="3" s="1"/>
  <c r="L80" i="3"/>
  <c r="I51" i="3"/>
  <c r="H87" i="3"/>
  <c r="L63" i="3"/>
  <c r="J51" i="3"/>
  <c r="L51" i="3"/>
  <c r="K33" i="3"/>
  <c r="L33" i="3"/>
  <c r="G10" i="3"/>
  <c r="I11" i="3"/>
  <c r="I10" i="3" s="1"/>
  <c r="L102" i="3"/>
  <c r="H11" i="3"/>
  <c r="H10" i="3" s="1"/>
  <c r="K19" i="3"/>
  <c r="L19" i="3"/>
  <c r="K89" i="3"/>
  <c r="K20" i="3"/>
  <c r="K34" i="3"/>
  <c r="K52" i="3"/>
  <c r="L20" i="3"/>
  <c r="J25" i="3"/>
  <c r="L34" i="3"/>
  <c r="L52" i="3"/>
  <c r="K85" i="3"/>
  <c r="K103" i="3"/>
  <c r="K26" i="3"/>
  <c r="I79" i="3"/>
  <c r="I41" i="3" s="1"/>
  <c r="I40" i="3" s="1"/>
  <c r="L43" i="3"/>
  <c r="J11" i="3"/>
  <c r="J84" i="3"/>
  <c r="J88" i="3"/>
  <c r="K91" i="3"/>
  <c r="K22" i="3"/>
  <c r="K43" i="3"/>
  <c r="L46" i="3"/>
  <c r="L29" i="3"/>
  <c r="C14" i="15" l="1"/>
  <c r="C13" i="15" s="1"/>
  <c r="F148" i="15"/>
  <c r="E58" i="15"/>
  <c r="F58" i="15" s="1"/>
  <c r="D8" i="15"/>
  <c r="D93" i="15"/>
  <c r="C8" i="15"/>
  <c r="C93" i="15"/>
  <c r="F136" i="15"/>
  <c r="E135" i="15"/>
  <c r="F135" i="15" s="1"/>
  <c r="E14" i="15"/>
  <c r="F15" i="15"/>
  <c r="F84" i="15"/>
  <c r="E121" i="15"/>
  <c r="F121" i="15" s="1"/>
  <c r="F122" i="15"/>
  <c r="F171" i="15"/>
  <c r="E170" i="15"/>
  <c r="F170" i="15" s="1"/>
  <c r="E8" i="15"/>
  <c r="F8" i="15" s="1"/>
  <c r="F94" i="15"/>
  <c r="F147" i="15"/>
  <c r="E10" i="15"/>
  <c r="F10" i="15" s="1"/>
  <c r="D7" i="15"/>
  <c r="H40" i="3"/>
  <c r="K51" i="3"/>
  <c r="J41" i="3"/>
  <c r="L42" i="3"/>
  <c r="K102" i="3"/>
  <c r="G41" i="3"/>
  <c r="G40" i="3" s="1"/>
  <c r="L79" i="3"/>
  <c r="K42" i="3"/>
  <c r="L84" i="3"/>
  <c r="K84" i="3"/>
  <c r="J10" i="3"/>
  <c r="L11" i="3"/>
  <c r="K11" i="3"/>
  <c r="L41" i="3"/>
  <c r="L88" i="3"/>
  <c r="K88" i="3"/>
  <c r="J87" i="3"/>
  <c r="L25" i="3"/>
  <c r="K25" i="3"/>
  <c r="C7" i="15" l="1"/>
  <c r="E93" i="15"/>
  <c r="F93" i="15" s="1"/>
  <c r="F14" i="15"/>
  <c r="E7" i="15"/>
  <c r="F7" i="15" s="1"/>
  <c r="K41" i="3"/>
  <c r="L87" i="3"/>
  <c r="K87" i="3"/>
  <c r="J40" i="3"/>
  <c r="L10" i="3"/>
  <c r="K10" i="3"/>
  <c r="K40" i="3" l="1"/>
  <c r="L40" i="3"/>
</calcChain>
</file>

<file path=xl/sharedStrings.xml><?xml version="1.0" encoding="utf-8"?>
<sst xmlns="http://schemas.openxmlformats.org/spreadsheetml/2006/main" count="630" uniqueCount="258">
  <si>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</si>
  <si>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</si>
  <si>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</si>
  <si>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</si>
  <si>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</si>
  <si>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</si>
  <si>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</si>
  <si>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</si>
  <si>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</si>
  <si>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</si>
  <si>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</si>
  <si>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</si>
  <si>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</si>
  <si>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</si>
  <si>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</si>
  <si>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</si>
  <si>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</si>
  <si>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</si>
  <si>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</si>
  <si>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</si>
  <si>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</si>
  <si>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</si>
  <si>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</si>
  <si>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</si>
  <si>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</si>
  <si>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</si>
  <si>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</si>
  <si>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</si>
  <si>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</si>
  <si>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</si>
  <si>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</si>
  <si>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</si>
  <si>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</si>
  <si>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</si>
  <si>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</si>
  <si>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</si>
  <si>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</si>
  <si>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</si>
  <si>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</si>
  <si>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</si>
  <si>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</si>
  <si>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</si>
  <si>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</si>
  <si>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</si>
  <si>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</si>
  <si>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</si>
  <si>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</si>
  <si>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</si>
  <si>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</si>
  <si>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</si>
  <si>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</si>
  <si>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</si>
  <si>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</si>
  <si>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</si>
  <si>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</si>
  <si>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</si>
  <si>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</si>
  <si>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</si>
  <si>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</si>
  <si>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</si>
  <si>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</si>
  <si>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</si>
  <si>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</si>
  <si>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</si>
  <si>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</si>
  <si>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</si>
  <si>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</si>
  <si>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</si>
  <si>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</si>
  <si>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</si>
  <si>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</si>
  <si>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</si>
  <si>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</si>
  <si>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</si>
  <si>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</si>
  <si>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</si>
  <si>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</si>
  <si>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</si>
  <si>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</si>
  <si>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</si>
  <si>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</si>
  <si>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</si>
  <si>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</si>
  <si>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</si>
  <si>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</si>
  <si>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</si>
  <si>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</si>
  <si>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</si>
  <si>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</si>
  <si>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</si>
  <si>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</si>
  <si>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</si>
  <si>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</si>
  <si>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</si>
  <si>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</si>
  <si>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</si>
  <si>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</si>
  <si>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</si>
  <si>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</si>
  <si>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</si>
  <si>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</si>
  <si>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</si>
  <si>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</si>
  <si>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</si>
  <si>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</si>
  <si>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</si>
  <si>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</si>
  <si>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</si>
  <si>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</si>
  <si>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</si>
  <si>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</si>
  <si>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</si>
  <si>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</si>
  <si>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</si>
  <si>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</si>
  <si>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</si>
  <si>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</si>
  <si>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</si>
  <si>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</si>
  <si>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</si>
  <si>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</si>
  <si>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</si>
  <si>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</si>
  <si>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</si>
  <si>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</si>
  <si>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</si>
  <si>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</si>
  <si>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</si>
  <si>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</si>
  <si>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</si>
  <si>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</si>
  <si>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</si>
  <si>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</si>
  <si>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</si>
  <si>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</si>
  <si>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</si>
  <si>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</si>
  <si>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</si>
  <si>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</si>
  <si>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</si>
  <si>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</si>
  <si>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</si>
  <si>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</si>
  <si>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</si>
  <si>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</si>
  <si>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</si>
  <si>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</si>
  <si>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</si>
  <si>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</si>
  <si>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</si>
  <si>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</si>
  <si>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</si>
  <si>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</si>
  <si>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</si>
  <si>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</si>
  <si>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</si>
  <si>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</si>
  <si>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</si>
  <si>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</si>
  <si>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</si>
  <si>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</si>
  <si>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</si>
  <si>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</si>
  <si>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</si>
  <si>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</si>
  <si>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</si>
  <si>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</si>
  <si>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</si>
  <si>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</si>
  <si>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</si>
  <si>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</si>
  <si>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</si>
  <si>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</si>
  <si>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</si>
  <si>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</si>
  <si>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</si>
  <si>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</si>
  <si>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</si>
  <si>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</si>
  <si>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</si>
  <si>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</si>
  <si>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</si>
  <si>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</si>
  <si>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</si>
  <si>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</si>
  <si>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</si>
  <si>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</si>
  <si>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</si>
  <si>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</si>
  <si>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</si>
  <si>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</si>
  <si>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</si>
  <si>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</si>
  <si>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</si>
  <si>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</si>
  <si>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</si>
  <si>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</si>
  <si>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</si>
  <si>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</si>
  <si>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</si>
  <si>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</si>
  <si>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</si>
  <si>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</si>
  <si>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</si>
  <si>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</si>
  <si>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</si>
  <si>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</si>
  <si>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</si>
  <si>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</si>
  <si>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</si>
  <si>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</si>
  <si>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</si>
  <si>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</si>
  <si>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</si>
  <si>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</si>
  <si>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</si>
  <si>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</si>
  <si>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</si>
  <si>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</si>
  <si>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</si>
  <si>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</si>
  <si>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</si>
  <si>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</si>
  <si>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</si>
  <si>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</si>
  <si>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</si>
  <si>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</si>
  <si>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</si>
  <si>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</si>
  <si>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52 Ostale pomoći</t>
  </si>
  <si>
    <t>3 Javni red i sigurnost</t>
  </si>
  <si>
    <t>0340 Zatvori</t>
  </si>
  <si>
    <t>109 Ministarstvo pravosuđa, uprave i digitalne transofrmacije</t>
  </si>
  <si>
    <t>15 Zatvori i kaznionice</t>
  </si>
  <si>
    <t>3236 ZATVOR U GOSPIĆU</t>
  </si>
  <si>
    <t>2809 UPRAVLJANJE ZATVORSKIM I PROBACIJSKIM SUSTAVOM</t>
  </si>
  <si>
    <t>11</t>
  </si>
  <si>
    <t>41</t>
  </si>
  <si>
    <t>52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</si>
  <si>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</si>
  <si>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</si>
  <si>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</si>
  <si>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</si>
  <si>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</si>
  <si>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</si>
  <si>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3114</t>
  </si>
  <si>
    <t>PLAĆE ZA POSEBNE UVJETE RADA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</si>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</sst>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0" fontId="3" fillId="0" borderId="0"/>
    <xf numFmtId="43" fontId="7" fillId="0" borderId="0"/>
    <xf numFmtId="0" fontId="7" fillId="0" borderId="0"/>
    <xf numFmtId="43" fontId="7" fillId="0" borderId="0"/>
    <xf numFmtId="4" fontId="22" fillId="0" borderId="14" applyNumberFormat="0" applyProtection="0">
      <alignment horizontal="right" vertical="center"/>
    </xf>
    <xf numFmtId="0" fontId="23" fillId="9" borderId="0" applyNumberFormat="0" applyBorder="0" applyAlignment="0" applyProtection="0"/>
    <xf numFmtId="0" fontId="24" fillId="10" borderId="0" applyNumberFormat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2" borderId="3" xfId="0" applyNumberFormat="1" applyFont="1" applyFill="1" applyBorder="1"/>
    <xf numFmtId="0" fontId="20" fillId="2" borderId="3" xfId="0" applyNumberFormat="1" applyFont="1" applyFill="1" applyBorder="1"/>
    <xf numFmtId="4" fontId="23" fillId="9" borderId="3" xfId="6" applyNumberFormat="1" applyBorder="1"/>
    <xf numFmtId="0" fontId="23" fillId="9" borderId="3" xfId="6" applyNumberFormat="1" applyBorder="1"/>
    <xf numFmtId="0" fontId="23" fillId="9" borderId="3" xfId="6" quotePrefix="1" applyBorder="1" applyAlignment="1">
      <alignment horizontal="left" vertical="center" wrapText="1" indent="1"/>
    </xf>
    <xf numFmtId="4" fontId="23" fillId="9" borderId="3" xfId="6" applyNumberFormat="1" applyBorder="1" applyAlignment="1">
      <alignment horizontal="right"/>
    </xf>
    <xf numFmtId="4" fontId="24" fillId="10" borderId="3" xfId="7" quotePrefix="1" applyNumberFormat="1" applyBorder="1" applyAlignment="1">
      <alignment horizontal="right" wrapText="1"/>
    </xf>
    <xf numFmtId="0" fontId="0" fillId="0" borderId="3" xfId="0" applyBorder="1"/>
    <xf numFmtId="4" fontId="9" fillId="3" borderId="3" xfId="0" applyNumberFormat="1" applyFont="1" applyFill="1" applyBorder="1" applyAlignment="1">
      <alignment vertical="center"/>
    </xf>
    <xf numFmtId="4" fontId="24" fillId="10" borderId="3" xfId="7" applyNumberFormat="1" applyBorder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" fontId="26" fillId="2" borderId="3" xfId="6" applyNumberFormat="1" applyFont="1" applyFill="1" applyBorder="1" applyAlignment="1">
      <alignment vertical="center"/>
    </xf>
    <xf numFmtId="4" fontId="27" fillId="3" borderId="3" xfId="6" applyNumberFormat="1" applyFont="1" applyFill="1" applyBorder="1" applyAlignment="1">
      <alignment vertical="center"/>
    </xf>
  </cellXfs>
  <cellStyles count="8">
    <cellStyle name="20% - Isticanje1" xfId="7" builtinId="30"/>
    <cellStyle name="Loše" xfId="6" builtinId="27"/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  <cellStyle name="Normalno 4 2" xfId="4" xr:uid="{9528C5B1-811A-44AC-B5F6-5FFF152222A4}"/>
    <cellStyle name="SAPBEXstdData" xfId="5" xr:uid="{FCCE1303-0404-44FD-99D0-9999F6EB6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4" workbookViewId="0">
      <selection activeCell="G12" sqref="G1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1" t="s">
        <v>41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20" t="s">
        <v>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1" t="s">
        <v>31</v>
      </c>
      <c r="C7" s="111"/>
      <c r="D7" s="111"/>
      <c r="E7" s="111"/>
      <c r="F7" s="111"/>
      <c r="G7" s="5"/>
      <c r="H7" s="6"/>
      <c r="I7" s="6"/>
      <c r="J7" s="6"/>
      <c r="K7" s="22"/>
      <c r="L7" s="22"/>
    </row>
    <row r="8" spans="2:13" ht="25.5" x14ac:dyDescent="0.25">
      <c r="B8" s="113" t="s">
        <v>3</v>
      </c>
      <c r="C8" s="113"/>
      <c r="D8" s="113"/>
      <c r="E8" s="113"/>
      <c r="F8" s="11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24">
        <v>1</v>
      </c>
      <c r="C9" s="124"/>
      <c r="D9" s="124"/>
      <c r="E9" s="124"/>
      <c r="F9" s="12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2" t="s">
        <v>8</v>
      </c>
      <c r="C10" s="110"/>
      <c r="D10" s="110"/>
      <c r="E10" s="110"/>
      <c r="F10" s="106"/>
      <c r="G10" s="133">
        <v>4409583.25</v>
      </c>
      <c r="H10" s="86">
        <v>5549268</v>
      </c>
      <c r="I10" s="86">
        <v>5513168</v>
      </c>
      <c r="J10" s="86">
        <v>5203428.3</v>
      </c>
      <c r="K10" s="86"/>
      <c r="L10" s="86"/>
    </row>
    <row r="11" spans="2:13" x14ac:dyDescent="0.25">
      <c r="B11" s="105" t="s">
        <v>7</v>
      </c>
      <c r="C11" s="106"/>
      <c r="D11" s="106"/>
      <c r="E11" s="106"/>
      <c r="F11" s="106"/>
      <c r="G11" s="85"/>
      <c r="H11" s="86"/>
      <c r="I11" s="86"/>
      <c r="J11" s="86"/>
      <c r="K11" s="86"/>
      <c r="L11" s="86"/>
    </row>
    <row r="12" spans="2:13" x14ac:dyDescent="0.25">
      <c r="B12" s="122" t="s">
        <v>0</v>
      </c>
      <c r="C12" s="108"/>
      <c r="D12" s="108"/>
      <c r="E12" s="108"/>
      <c r="F12" s="123"/>
      <c r="G12" s="134">
        <f>ROUND(G10+G11,2)</f>
        <v>4409583.25</v>
      </c>
      <c r="H12" s="102">
        <f>ROUND(H10+H11,2)</f>
        <v>5549268</v>
      </c>
      <c r="I12" s="102">
        <f>ROUND(I10+I11,2)</f>
        <v>5513168</v>
      </c>
      <c r="J12" s="102">
        <f>ROUND(J10+J11,2)</f>
        <v>5203428.3</v>
      </c>
      <c r="K12" s="87">
        <f>J12/G12*100</f>
        <v>118.00272281966781</v>
      </c>
      <c r="L12" s="87">
        <f>J12/I12*100</f>
        <v>94.38182003523201</v>
      </c>
    </row>
    <row r="13" spans="2:13" x14ac:dyDescent="0.25">
      <c r="B13" s="109" t="s">
        <v>9</v>
      </c>
      <c r="C13" s="110"/>
      <c r="D13" s="110"/>
      <c r="E13" s="110"/>
      <c r="F13" s="110"/>
      <c r="G13" s="88">
        <v>4251546.3899999997</v>
      </c>
      <c r="H13" s="86">
        <v>4926323</v>
      </c>
      <c r="I13" s="86">
        <v>4897623</v>
      </c>
      <c r="J13" s="86">
        <v>4756340.38</v>
      </c>
      <c r="K13" s="86"/>
      <c r="L13" s="86"/>
    </row>
    <row r="14" spans="2:13" x14ac:dyDescent="0.25">
      <c r="B14" s="105" t="s">
        <v>10</v>
      </c>
      <c r="C14" s="106"/>
      <c r="D14" s="106"/>
      <c r="E14" s="106"/>
      <c r="F14" s="106"/>
      <c r="G14" s="85">
        <v>181889.77</v>
      </c>
      <c r="H14" s="86">
        <v>618945</v>
      </c>
      <c r="I14" s="86">
        <v>661545</v>
      </c>
      <c r="J14" s="86">
        <v>438221.48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102">
        <f>ROUND(G13+G14,2)</f>
        <v>4433436.16</v>
      </c>
      <c r="H15" s="102">
        <f>ROUND(H13+H14,2)</f>
        <v>5545268</v>
      </c>
      <c r="I15" s="102">
        <f>ROUND(I13+I14,2)</f>
        <v>5559168</v>
      </c>
      <c r="J15" s="102">
        <f>ROUND(J13+J14,2)</f>
        <v>5194561.8600000003</v>
      </c>
      <c r="K15" s="87">
        <f>J15/G15*100</f>
        <v>117.16785068131</v>
      </c>
      <c r="L15" s="87">
        <f>J15/I15*100</f>
        <v>93.441354173861995</v>
      </c>
    </row>
    <row r="16" spans="2:13" x14ac:dyDescent="0.25">
      <c r="B16" s="107" t="s">
        <v>2</v>
      </c>
      <c r="C16" s="108"/>
      <c r="D16" s="108"/>
      <c r="E16" s="108"/>
      <c r="F16" s="108"/>
      <c r="G16" s="103">
        <f>ROUND(G12-G15,2)</f>
        <v>-23852.91</v>
      </c>
      <c r="H16" s="89">
        <f>ROUND(H12-H15,2)</f>
        <v>4000</v>
      </c>
      <c r="I16" s="89">
        <f>ROUND(I12-I15,2)</f>
        <v>-46000</v>
      </c>
      <c r="J16" s="89">
        <f>ROUND(J12-J15,2)</f>
        <v>8866.44</v>
      </c>
      <c r="K16" s="87">
        <f>J16/G16*100</f>
        <v>-37.171313688770056</v>
      </c>
      <c r="L16" s="87">
        <f>J16/I16*100</f>
        <v>-19.274869565217394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1" t="s">
        <v>28</v>
      </c>
      <c r="C18" s="111"/>
      <c r="D18" s="111"/>
      <c r="E18" s="111"/>
      <c r="F18" s="111"/>
      <c r="G18" s="7"/>
      <c r="H18" s="7"/>
      <c r="I18" s="7"/>
      <c r="J18" s="7"/>
      <c r="K18" s="1"/>
      <c r="L18" s="1"/>
      <c r="M18" s="1"/>
    </row>
    <row r="19" spans="1:49" ht="25.5" x14ac:dyDescent="0.25">
      <c r="B19" s="113" t="s">
        <v>3</v>
      </c>
      <c r="C19" s="113"/>
      <c r="D19" s="113"/>
      <c r="E19" s="113"/>
      <c r="F19" s="11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4">
        <v>1</v>
      </c>
      <c r="C20" s="115"/>
      <c r="D20" s="115"/>
      <c r="E20" s="115"/>
      <c r="F20" s="11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2" t="s">
        <v>11</v>
      </c>
      <c r="C21" s="116"/>
      <c r="D21" s="116"/>
      <c r="E21" s="116"/>
      <c r="F21" s="116"/>
      <c r="G21" s="90"/>
      <c r="H21" s="86"/>
      <c r="I21" s="86"/>
      <c r="J21" s="86"/>
      <c r="K21" s="86"/>
      <c r="L21" s="86"/>
    </row>
    <row r="22" spans="1:49" x14ac:dyDescent="0.25">
      <c r="B22" s="112" t="s">
        <v>12</v>
      </c>
      <c r="C22" s="110"/>
      <c r="D22" s="110"/>
      <c r="E22" s="110"/>
      <c r="F22" s="110"/>
      <c r="G22" s="88"/>
      <c r="H22" s="86"/>
      <c r="I22" s="86"/>
      <c r="J22" s="86"/>
      <c r="K22" s="86"/>
      <c r="L22" s="86"/>
    </row>
    <row r="23" spans="1:49" ht="15" customHeight="1" x14ac:dyDescent="0.25">
      <c r="B23" s="117" t="s">
        <v>23</v>
      </c>
      <c r="C23" s="118"/>
      <c r="D23" s="118"/>
      <c r="E23" s="118"/>
      <c r="F23" s="11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112" t="s">
        <v>5</v>
      </c>
      <c r="C24" s="110"/>
      <c r="D24" s="110"/>
      <c r="E24" s="110"/>
      <c r="F24" s="110"/>
      <c r="G24" s="101">
        <v>54607.28</v>
      </c>
      <c r="H24" s="86">
        <v>10000</v>
      </c>
      <c r="I24" s="86">
        <v>50000</v>
      </c>
      <c r="J24" s="86">
        <v>30754.37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2" t="s">
        <v>27</v>
      </c>
      <c r="C25" s="110"/>
      <c r="D25" s="110"/>
      <c r="E25" s="110"/>
      <c r="F25" s="110"/>
      <c r="G25" s="101">
        <v>-30754.37</v>
      </c>
      <c r="H25" s="86">
        <v>-14000</v>
      </c>
      <c r="I25" s="86">
        <v>-4000</v>
      </c>
      <c r="J25" s="86">
        <v>-39620.81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7" t="s">
        <v>29</v>
      </c>
      <c r="C26" s="118"/>
      <c r="D26" s="118"/>
      <c r="E26" s="118"/>
      <c r="F26" s="119"/>
      <c r="G26" s="100">
        <f>ROUND(G24+G25,2)</f>
        <v>23852.91</v>
      </c>
      <c r="H26" s="93">
        <f>ROUND(H24+H25,2)</f>
        <v>-4000</v>
      </c>
      <c r="I26" s="93">
        <f>ROUND(I24+I25,2)</f>
        <v>46000</v>
      </c>
      <c r="J26" s="93">
        <f>ROUND(J24+J25,2)</f>
        <v>-8866.44</v>
      </c>
      <c r="K26" s="92">
        <f>J26/G26*100</f>
        <v>-37.171313688770056</v>
      </c>
      <c r="L26" s="92">
        <f>J26/I26*100</f>
        <v>-19.274869565217394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4" t="s">
        <v>30</v>
      </c>
      <c r="C27" s="104"/>
      <c r="D27" s="104"/>
      <c r="E27" s="104"/>
      <c r="F27" s="104"/>
      <c r="G27" s="100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107"/>
  <sheetViews>
    <sheetView topLeftCell="B8" zoomScale="90" zoomScaleNormal="90" workbookViewId="0">
      <selection activeCell="J31" sqref="J3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20" t="s">
        <v>26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20" t="s">
        <v>15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6" t="s">
        <v>3</v>
      </c>
      <c r="C8" s="127"/>
      <c r="D8" s="127"/>
      <c r="E8" s="127"/>
      <c r="F8" s="128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9">
        <v>1</v>
      </c>
      <c r="C9" s="130"/>
      <c r="D9" s="130"/>
      <c r="E9" s="130"/>
      <c r="F9" s="131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4409583.25</v>
      </c>
      <c r="H10" s="65">
        <f>H11</f>
        <v>5549268</v>
      </c>
      <c r="I10" s="65">
        <f>I11</f>
        <v>5513168</v>
      </c>
      <c r="J10" s="65">
        <f>J11</f>
        <v>5203428.3000000007</v>
      </c>
      <c r="K10" s="69">
        <f t="shared" ref="K10:K35" si="0">(J10*100)/G10</f>
        <v>118.00272281966784</v>
      </c>
      <c r="L10" s="69">
        <f t="shared" ref="L10:L11" si="1">(J10*100)/I10</f>
        <v>94.381820035232025</v>
      </c>
    </row>
    <row r="11" spans="2:12" x14ac:dyDescent="0.25">
      <c r="B11" s="96" t="s">
        <v>50</v>
      </c>
      <c r="C11" s="96"/>
      <c r="D11" s="96"/>
      <c r="E11" s="96"/>
      <c r="F11" s="96" t="s">
        <v>51</v>
      </c>
      <c r="G11" s="96">
        <f>G12+G15+G19+G22+G25+G29+G33</f>
        <v>4409583.25</v>
      </c>
      <c r="H11" s="96">
        <f>H15+H19+H22+H25+H29+H33</f>
        <v>5549268</v>
      </c>
      <c r="I11" s="96">
        <f>I15+I19+I22+I25+I29+I33</f>
        <v>5513168</v>
      </c>
      <c r="J11" s="96">
        <f>J15+J19+J22+J25+J29+J33</f>
        <v>5203428.3000000007</v>
      </c>
      <c r="K11" s="96">
        <f t="shared" si="0"/>
        <v>118.00272281966784</v>
      </c>
      <c r="L11" s="96">
        <f t="shared" si="1"/>
        <v>94.381820035232025</v>
      </c>
    </row>
    <row r="12" spans="2:12" x14ac:dyDescent="0.25">
      <c r="B12" s="96"/>
      <c r="C12" s="97">
        <v>61</v>
      </c>
      <c r="D12" s="96"/>
      <c r="E12" s="96"/>
      <c r="F12" s="96" t="s">
        <v>249</v>
      </c>
      <c r="G12" s="96">
        <f>G13</f>
        <v>10151.23</v>
      </c>
      <c r="H12" s="96">
        <f t="shared" ref="H12:J12" si="2">H13</f>
        <v>0</v>
      </c>
      <c r="I12" s="96">
        <f t="shared" si="2"/>
        <v>0</v>
      </c>
      <c r="J12" s="96">
        <f t="shared" si="2"/>
        <v>0</v>
      </c>
      <c r="K12" s="96">
        <v>32.098131862120603</v>
      </c>
      <c r="L12" s="96">
        <v>31.722593750000001</v>
      </c>
    </row>
    <row r="13" spans="2:12" x14ac:dyDescent="0.25">
      <c r="B13" s="96"/>
      <c r="C13" s="96"/>
      <c r="D13" s="97">
        <v>614</v>
      </c>
      <c r="E13" s="96"/>
      <c r="F13" s="96" t="s">
        <v>251</v>
      </c>
      <c r="G13" s="96">
        <f>G14</f>
        <v>10151.23</v>
      </c>
      <c r="H13" s="96">
        <f t="shared" ref="H13:J13" si="3">H14</f>
        <v>0</v>
      </c>
      <c r="I13" s="96">
        <f t="shared" si="3"/>
        <v>0</v>
      </c>
      <c r="J13" s="96">
        <f t="shared" si="3"/>
        <v>0</v>
      </c>
      <c r="K13" s="96">
        <v>32.098131862120603</v>
      </c>
      <c r="L13" s="96">
        <v>31.722593750000001</v>
      </c>
    </row>
    <row r="14" spans="2:12" x14ac:dyDescent="0.25">
      <c r="B14" s="96"/>
      <c r="C14" s="96"/>
      <c r="D14" s="96"/>
      <c r="E14" s="97">
        <v>6148</v>
      </c>
      <c r="F14" s="96" t="s">
        <v>253</v>
      </c>
      <c r="G14" s="96">
        <v>10151.23</v>
      </c>
      <c r="H14" s="96">
        <v>0</v>
      </c>
      <c r="I14" s="96">
        <v>0</v>
      </c>
      <c r="J14" s="96">
        <v>0</v>
      </c>
      <c r="K14" s="96">
        <v>32.098131862120603</v>
      </c>
      <c r="L14" s="96">
        <v>31.722593750000001</v>
      </c>
    </row>
    <row r="15" spans="2:12" x14ac:dyDescent="0.25">
      <c r="B15" s="65"/>
      <c r="C15" s="94">
        <v>63</v>
      </c>
      <c r="D15" s="65"/>
      <c r="E15" s="65"/>
      <c r="F15" s="65" t="s">
        <v>53</v>
      </c>
      <c r="G15" s="65">
        <f>G16</f>
        <v>20353.18</v>
      </c>
      <c r="H15" s="65">
        <f>H16</f>
        <v>45000</v>
      </c>
      <c r="I15" s="65">
        <f>I16</f>
        <v>45000</v>
      </c>
      <c r="J15" s="65">
        <f>J16</f>
        <v>23151.93</v>
      </c>
      <c r="K15" s="65">
        <f t="shared" si="0"/>
        <v>113.75092246027403</v>
      </c>
      <c r="L15" s="65">
        <f t="shared" ref="L15:L35" si="4">(J15*100)/I15</f>
        <v>51.448733333333337</v>
      </c>
    </row>
    <row r="16" spans="2:12" x14ac:dyDescent="0.25">
      <c r="B16" s="65"/>
      <c r="C16" s="65"/>
      <c r="D16" s="94">
        <v>639</v>
      </c>
      <c r="E16" s="65"/>
      <c r="F16" s="65" t="s">
        <v>55</v>
      </c>
      <c r="G16" s="65">
        <f>G17+G18</f>
        <v>20353.18</v>
      </c>
      <c r="H16" s="65">
        <f>H17+H18</f>
        <v>45000</v>
      </c>
      <c r="I16" s="65">
        <f>I17+I18</f>
        <v>45000</v>
      </c>
      <c r="J16" s="65">
        <f>J17+J18</f>
        <v>23151.93</v>
      </c>
      <c r="K16" s="65">
        <f t="shared" si="0"/>
        <v>113.75092246027403</v>
      </c>
      <c r="L16" s="65">
        <f t="shared" si="4"/>
        <v>51.448733333333337</v>
      </c>
    </row>
    <row r="17" spans="2:12" x14ac:dyDescent="0.25">
      <c r="B17" s="66"/>
      <c r="C17" s="66"/>
      <c r="D17" s="66"/>
      <c r="E17" s="95">
        <v>6391</v>
      </c>
      <c r="F17" s="66" t="s">
        <v>57</v>
      </c>
      <c r="G17" s="66">
        <v>2934.52</v>
      </c>
      <c r="H17" s="66">
        <v>15000</v>
      </c>
      <c r="I17" s="66">
        <v>15000</v>
      </c>
      <c r="J17" s="66">
        <v>3030.96</v>
      </c>
      <c r="K17" s="66">
        <f t="shared" si="0"/>
        <v>103.28639777544539</v>
      </c>
      <c r="L17" s="66">
        <f t="shared" si="4"/>
        <v>20.206399999999999</v>
      </c>
    </row>
    <row r="18" spans="2:12" x14ac:dyDescent="0.25">
      <c r="B18" s="66"/>
      <c r="C18" s="66"/>
      <c r="D18" s="66"/>
      <c r="E18" s="95">
        <v>6393</v>
      </c>
      <c r="F18" s="66" t="s">
        <v>59</v>
      </c>
      <c r="G18" s="66">
        <v>17418.66</v>
      </c>
      <c r="H18" s="66">
        <v>30000</v>
      </c>
      <c r="I18" s="66">
        <v>30000</v>
      </c>
      <c r="J18" s="66">
        <v>20120.97</v>
      </c>
      <c r="K18" s="66">
        <f t="shared" si="0"/>
        <v>115.51387994254438</v>
      </c>
      <c r="L18" s="66">
        <f t="shared" si="4"/>
        <v>67.069900000000004</v>
      </c>
    </row>
    <row r="19" spans="2:12" x14ac:dyDescent="0.25">
      <c r="B19" s="65"/>
      <c r="C19" s="94">
        <v>64</v>
      </c>
      <c r="D19" s="65"/>
      <c r="E19" s="65"/>
      <c r="F19" s="65" t="s">
        <v>61</v>
      </c>
      <c r="G19" s="65">
        <f t="shared" ref="G19:J20" si="5">G20</f>
        <v>0.68</v>
      </c>
      <c r="H19" s="65">
        <f t="shared" si="5"/>
        <v>20</v>
      </c>
      <c r="I19" s="65">
        <f t="shared" si="5"/>
        <v>20</v>
      </c>
      <c r="J19" s="65">
        <f t="shared" si="5"/>
        <v>1.06</v>
      </c>
      <c r="K19" s="65">
        <f t="shared" si="0"/>
        <v>155.88235294117646</v>
      </c>
      <c r="L19" s="65">
        <f t="shared" si="4"/>
        <v>5.3</v>
      </c>
    </row>
    <row r="20" spans="2:12" x14ac:dyDescent="0.25">
      <c r="B20" s="65"/>
      <c r="C20" s="65"/>
      <c r="D20" s="94">
        <v>641</v>
      </c>
      <c r="E20" s="65"/>
      <c r="F20" s="65" t="s">
        <v>63</v>
      </c>
      <c r="G20" s="65">
        <f t="shared" si="5"/>
        <v>0.68</v>
      </c>
      <c r="H20" s="65">
        <f t="shared" si="5"/>
        <v>20</v>
      </c>
      <c r="I20" s="65">
        <f t="shared" si="5"/>
        <v>20</v>
      </c>
      <c r="J20" s="65">
        <f t="shared" si="5"/>
        <v>1.06</v>
      </c>
      <c r="K20" s="65">
        <f t="shared" si="0"/>
        <v>155.88235294117646</v>
      </c>
      <c r="L20" s="65">
        <f t="shared" si="4"/>
        <v>5.3</v>
      </c>
    </row>
    <row r="21" spans="2:12" x14ac:dyDescent="0.25">
      <c r="B21" s="66"/>
      <c r="C21" s="66"/>
      <c r="D21" s="66"/>
      <c r="E21" s="95">
        <v>6413</v>
      </c>
      <c r="F21" s="66" t="s">
        <v>65</v>
      </c>
      <c r="G21" s="66">
        <v>0.68</v>
      </c>
      <c r="H21" s="66">
        <v>20</v>
      </c>
      <c r="I21" s="66">
        <v>20</v>
      </c>
      <c r="J21" s="66">
        <v>1.06</v>
      </c>
      <c r="K21" s="66">
        <f t="shared" si="0"/>
        <v>155.88235294117646</v>
      </c>
      <c r="L21" s="66">
        <f t="shared" si="4"/>
        <v>5.3</v>
      </c>
    </row>
    <row r="22" spans="2:12" x14ac:dyDescent="0.25">
      <c r="B22" s="65"/>
      <c r="C22" s="94">
        <v>65</v>
      </c>
      <c r="D22" s="65"/>
      <c r="E22" s="65"/>
      <c r="F22" s="65" t="s">
        <v>67</v>
      </c>
      <c r="G22" s="65">
        <f t="shared" ref="G22:J23" si="6">G23</f>
        <v>0</v>
      </c>
      <c r="H22" s="65">
        <f t="shared" si="6"/>
        <v>80000</v>
      </c>
      <c r="I22" s="65">
        <f t="shared" si="6"/>
        <v>80000</v>
      </c>
      <c r="J22" s="65">
        <f t="shared" si="6"/>
        <v>0</v>
      </c>
      <c r="K22" s="65" t="e">
        <f t="shared" si="0"/>
        <v>#DIV/0!</v>
      </c>
      <c r="L22" s="65">
        <f t="shared" si="4"/>
        <v>0</v>
      </c>
    </row>
    <row r="23" spans="2:12" x14ac:dyDescent="0.25">
      <c r="B23" s="65"/>
      <c r="C23" s="65"/>
      <c r="D23" s="94">
        <v>654</v>
      </c>
      <c r="E23" s="65"/>
      <c r="F23" s="65" t="s">
        <v>69</v>
      </c>
      <c r="G23" s="65">
        <f t="shared" si="6"/>
        <v>0</v>
      </c>
      <c r="H23" s="65">
        <f t="shared" si="6"/>
        <v>80000</v>
      </c>
      <c r="I23" s="65">
        <f t="shared" si="6"/>
        <v>80000</v>
      </c>
      <c r="J23" s="65">
        <f t="shared" si="6"/>
        <v>0</v>
      </c>
      <c r="K23" s="65" t="e">
        <f t="shared" si="0"/>
        <v>#DIV/0!</v>
      </c>
      <c r="L23" s="65">
        <f t="shared" si="4"/>
        <v>0</v>
      </c>
    </row>
    <row r="24" spans="2:12" x14ac:dyDescent="0.25">
      <c r="B24" s="66"/>
      <c r="C24" s="66"/>
      <c r="D24" s="66"/>
      <c r="E24" s="95">
        <v>6541</v>
      </c>
      <c r="F24" s="66" t="s">
        <v>69</v>
      </c>
      <c r="G24" s="66">
        <v>0</v>
      </c>
      <c r="H24" s="66">
        <v>80000</v>
      </c>
      <c r="I24" s="66">
        <v>80000</v>
      </c>
      <c r="J24" s="66">
        <v>0</v>
      </c>
      <c r="K24" s="66" t="e">
        <f t="shared" si="0"/>
        <v>#DIV/0!</v>
      </c>
      <c r="L24" s="66">
        <f t="shared" si="4"/>
        <v>0</v>
      </c>
    </row>
    <row r="25" spans="2:12" x14ac:dyDescent="0.25">
      <c r="B25" s="65"/>
      <c r="C25" s="94">
        <v>66</v>
      </c>
      <c r="D25" s="65"/>
      <c r="E25" s="65"/>
      <c r="F25" s="65" t="s">
        <v>72</v>
      </c>
      <c r="G25" s="65">
        <f>G26</f>
        <v>40775</v>
      </c>
      <c r="H25" s="65">
        <f>H26</f>
        <v>76780</v>
      </c>
      <c r="I25" s="65">
        <f>I26</f>
        <v>76780</v>
      </c>
      <c r="J25" s="65">
        <f>J26</f>
        <v>38385.21</v>
      </c>
      <c r="K25" s="65">
        <f t="shared" si="0"/>
        <v>94.139080318822806</v>
      </c>
      <c r="L25" s="65">
        <f t="shared" si="4"/>
        <v>49.993761396196923</v>
      </c>
    </row>
    <row r="26" spans="2:12" x14ac:dyDescent="0.25">
      <c r="B26" s="65"/>
      <c r="C26" s="65"/>
      <c r="D26" s="94">
        <v>661</v>
      </c>
      <c r="E26" s="65"/>
      <c r="F26" s="65" t="s">
        <v>74</v>
      </c>
      <c r="G26" s="65">
        <f>G27+G28</f>
        <v>40775</v>
      </c>
      <c r="H26" s="65">
        <f>H27+H28</f>
        <v>76780</v>
      </c>
      <c r="I26" s="65">
        <f>I27+I28</f>
        <v>76780</v>
      </c>
      <c r="J26" s="65">
        <f>J27+J28</f>
        <v>38385.21</v>
      </c>
      <c r="K26" s="65">
        <f t="shared" si="0"/>
        <v>94.139080318822806</v>
      </c>
      <c r="L26" s="65">
        <f t="shared" si="4"/>
        <v>49.993761396196923</v>
      </c>
    </row>
    <row r="27" spans="2:12" x14ac:dyDescent="0.25">
      <c r="B27" s="66"/>
      <c r="C27" s="66"/>
      <c r="D27" s="66"/>
      <c r="E27" s="95">
        <v>6614</v>
      </c>
      <c r="F27" s="66" t="s">
        <v>76</v>
      </c>
      <c r="G27" s="66">
        <v>28240.5</v>
      </c>
      <c r="H27" s="66">
        <v>50000</v>
      </c>
      <c r="I27" s="66">
        <v>50000</v>
      </c>
      <c r="J27" s="66">
        <v>24401.71</v>
      </c>
      <c r="K27" s="66">
        <f t="shared" si="0"/>
        <v>86.406791664453536</v>
      </c>
      <c r="L27" s="66">
        <f t="shared" si="4"/>
        <v>48.803420000000003</v>
      </c>
    </row>
    <row r="28" spans="2:12" x14ac:dyDescent="0.25">
      <c r="B28" s="66"/>
      <c r="C28" s="66"/>
      <c r="D28" s="66"/>
      <c r="E28" s="95">
        <v>6615</v>
      </c>
      <c r="F28" s="66" t="s">
        <v>78</v>
      </c>
      <c r="G28" s="66">
        <v>12534.5</v>
      </c>
      <c r="H28" s="66">
        <v>26780</v>
      </c>
      <c r="I28" s="66">
        <v>26780</v>
      </c>
      <c r="J28" s="66">
        <v>13983.5</v>
      </c>
      <c r="K28" s="66">
        <f t="shared" si="0"/>
        <v>111.56009414017312</v>
      </c>
      <c r="L28" s="66">
        <f t="shared" si="4"/>
        <v>52.216206123973116</v>
      </c>
    </row>
    <row r="29" spans="2:12" x14ac:dyDescent="0.25">
      <c r="B29" s="65"/>
      <c r="C29" s="94">
        <v>67</v>
      </c>
      <c r="D29" s="65"/>
      <c r="E29" s="65"/>
      <c r="F29" s="65" t="s">
        <v>80</v>
      </c>
      <c r="G29" s="65">
        <f>G30</f>
        <v>4336394.4400000004</v>
      </c>
      <c r="H29" s="65">
        <f>H30</f>
        <v>5322468</v>
      </c>
      <c r="I29" s="65">
        <f>I30</f>
        <v>5286368</v>
      </c>
      <c r="J29" s="65">
        <f>J30</f>
        <v>5117284.8900000006</v>
      </c>
      <c r="K29" s="65">
        <f t="shared" si="0"/>
        <v>118.00782795026367</v>
      </c>
      <c r="L29" s="65">
        <f t="shared" si="4"/>
        <v>96.801525924793751</v>
      </c>
    </row>
    <row r="30" spans="2:12" x14ac:dyDescent="0.25">
      <c r="B30" s="65"/>
      <c r="C30" s="65"/>
      <c r="D30" s="94">
        <v>671</v>
      </c>
      <c r="E30" s="65"/>
      <c r="F30" s="65" t="s">
        <v>82</v>
      </c>
      <c r="G30" s="65">
        <f>G31+G32</f>
        <v>4336394.4400000004</v>
      </c>
      <c r="H30" s="65">
        <f>H31+H32</f>
        <v>5322468</v>
      </c>
      <c r="I30" s="65">
        <f>I31+I32</f>
        <v>5286368</v>
      </c>
      <c r="J30" s="96">
        <f>J31+J32</f>
        <v>5117284.8900000006</v>
      </c>
      <c r="K30" s="65">
        <f t="shared" si="0"/>
        <v>118.00782795026367</v>
      </c>
      <c r="L30" s="65">
        <f t="shared" si="4"/>
        <v>96.801525924793751</v>
      </c>
    </row>
    <row r="31" spans="2:12" x14ac:dyDescent="0.25">
      <c r="B31" s="66"/>
      <c r="C31" s="66"/>
      <c r="D31" s="66"/>
      <c r="E31" s="95">
        <v>6711</v>
      </c>
      <c r="F31" s="66" t="s">
        <v>84</v>
      </c>
      <c r="G31" s="66">
        <v>4167723.16</v>
      </c>
      <c r="H31" s="66">
        <v>4731123</v>
      </c>
      <c r="I31" s="66">
        <v>4652423</v>
      </c>
      <c r="J31" s="96">
        <v>4693904.37</v>
      </c>
      <c r="K31" s="66">
        <f t="shared" si="0"/>
        <v>112.62514782771704</v>
      </c>
      <c r="L31" s="66">
        <f t="shared" si="4"/>
        <v>100.89160787830342</v>
      </c>
    </row>
    <row r="32" spans="2:12" x14ac:dyDescent="0.25">
      <c r="B32" s="66"/>
      <c r="C32" s="66"/>
      <c r="D32" s="66"/>
      <c r="E32" s="95">
        <v>6712</v>
      </c>
      <c r="F32" s="66" t="s">
        <v>86</v>
      </c>
      <c r="G32" s="66">
        <v>168671.28</v>
      </c>
      <c r="H32" s="66">
        <v>591345</v>
      </c>
      <c r="I32" s="66">
        <v>633945</v>
      </c>
      <c r="J32" s="66">
        <v>423380.52</v>
      </c>
      <c r="K32" s="66">
        <f t="shared" si="0"/>
        <v>251.00925302754564</v>
      </c>
      <c r="L32" s="66">
        <f t="shared" si="4"/>
        <v>66.785055485886005</v>
      </c>
    </row>
    <row r="33" spans="2:12" x14ac:dyDescent="0.25">
      <c r="B33" s="65"/>
      <c r="C33" s="94">
        <v>68</v>
      </c>
      <c r="D33" s="65"/>
      <c r="E33" s="65"/>
      <c r="F33" s="65" t="s">
        <v>88</v>
      </c>
      <c r="G33" s="65">
        <f t="shared" ref="G33:J34" si="7">G34</f>
        <v>1908.72</v>
      </c>
      <c r="H33" s="65">
        <f t="shared" si="7"/>
        <v>25000</v>
      </c>
      <c r="I33" s="65">
        <f t="shared" si="7"/>
        <v>25000</v>
      </c>
      <c r="J33" s="65">
        <f t="shared" si="7"/>
        <v>24605.21</v>
      </c>
      <c r="K33" s="65">
        <f t="shared" si="0"/>
        <v>1289.09478603462</v>
      </c>
      <c r="L33" s="65">
        <f t="shared" si="4"/>
        <v>98.420839999999998</v>
      </c>
    </row>
    <row r="34" spans="2:12" x14ac:dyDescent="0.25">
      <c r="B34" s="65"/>
      <c r="C34" s="65"/>
      <c r="D34" s="94">
        <v>683</v>
      </c>
      <c r="E34" s="65"/>
      <c r="F34" s="65" t="s">
        <v>90</v>
      </c>
      <c r="G34" s="65">
        <f t="shared" si="7"/>
        <v>1908.72</v>
      </c>
      <c r="H34" s="65">
        <f t="shared" si="7"/>
        <v>25000</v>
      </c>
      <c r="I34" s="65">
        <f t="shared" si="7"/>
        <v>25000</v>
      </c>
      <c r="J34" s="65">
        <f t="shared" si="7"/>
        <v>24605.21</v>
      </c>
      <c r="K34" s="65">
        <f t="shared" si="0"/>
        <v>1289.09478603462</v>
      </c>
      <c r="L34" s="65">
        <f t="shared" si="4"/>
        <v>98.420839999999998</v>
      </c>
    </row>
    <row r="35" spans="2:12" ht="36.75" customHeight="1" x14ac:dyDescent="0.25">
      <c r="B35" s="66"/>
      <c r="C35" s="66"/>
      <c r="D35" s="66"/>
      <c r="E35" s="95">
        <v>6831</v>
      </c>
      <c r="F35" s="66" t="s">
        <v>92</v>
      </c>
      <c r="G35" s="66">
        <v>1908.72</v>
      </c>
      <c r="H35" s="66">
        <v>25000</v>
      </c>
      <c r="I35" s="66">
        <v>25000</v>
      </c>
      <c r="J35" s="66">
        <v>24605.21</v>
      </c>
      <c r="K35" s="66">
        <f t="shared" si="0"/>
        <v>1289.09478603462</v>
      </c>
      <c r="L35" s="66">
        <f t="shared" si="4"/>
        <v>98.420839999999998</v>
      </c>
    </row>
    <row r="36" spans="2:12" x14ac:dyDescent="0.25">
      <c r="F36" s="35"/>
    </row>
    <row r="37" spans="2:12" x14ac:dyDescent="0.25">
      <c r="F37" s="35"/>
    </row>
    <row r="38" spans="2:12" ht="25.5" x14ac:dyDescent="0.25">
      <c r="B38" s="126" t="s">
        <v>3</v>
      </c>
      <c r="C38" s="127"/>
      <c r="D38" s="127"/>
      <c r="E38" s="127"/>
      <c r="F38" s="128"/>
      <c r="G38" s="28" t="s">
        <v>46</v>
      </c>
      <c r="H38" s="28" t="s">
        <v>43</v>
      </c>
      <c r="I38" s="28" t="s">
        <v>44</v>
      </c>
      <c r="J38" s="28" t="s">
        <v>47</v>
      </c>
      <c r="K38" s="28" t="s">
        <v>6</v>
      </c>
      <c r="L38" s="28" t="s">
        <v>22</v>
      </c>
    </row>
    <row r="39" spans="2:12" x14ac:dyDescent="0.25">
      <c r="B39" s="129">
        <v>1</v>
      </c>
      <c r="C39" s="130"/>
      <c r="D39" s="130"/>
      <c r="E39" s="130"/>
      <c r="F39" s="131"/>
      <c r="G39" s="30">
        <v>2</v>
      </c>
      <c r="H39" s="30">
        <v>3</v>
      </c>
      <c r="I39" s="30">
        <v>4</v>
      </c>
      <c r="J39" s="30">
        <v>5</v>
      </c>
      <c r="K39" s="30" t="s">
        <v>13</v>
      </c>
      <c r="L39" s="30" t="s">
        <v>14</v>
      </c>
    </row>
    <row r="40" spans="2:12" x14ac:dyDescent="0.25">
      <c r="B40" s="65"/>
      <c r="C40" s="66"/>
      <c r="D40" s="67"/>
      <c r="E40" s="68"/>
      <c r="F40" s="8" t="s">
        <v>21</v>
      </c>
      <c r="G40" s="65">
        <f>G41+G87</f>
        <v>4433436.1599999992</v>
      </c>
      <c r="H40" s="65">
        <f>H41+H87</f>
        <v>5545268</v>
      </c>
      <c r="I40" s="65">
        <f>I41+I87</f>
        <v>5559168</v>
      </c>
      <c r="J40" s="65">
        <f>J41+J87</f>
        <v>5194561.8600000003</v>
      </c>
      <c r="K40" s="70">
        <f t="shared" ref="K40:K71" si="8">(J40*100)/G40</f>
        <v>117.16785068130994</v>
      </c>
      <c r="L40" s="70">
        <f t="shared" ref="L40:L71" si="9">(J40*100)/I40</f>
        <v>93.441354173861995</v>
      </c>
    </row>
    <row r="41" spans="2:12" x14ac:dyDescent="0.25">
      <c r="B41" s="65" t="s">
        <v>93</v>
      </c>
      <c r="C41" s="65"/>
      <c r="D41" s="65"/>
      <c r="E41" s="65"/>
      <c r="F41" s="65" t="s">
        <v>94</v>
      </c>
      <c r="G41" s="65">
        <f>G42+G51+G79+G84</f>
        <v>4251546.3899999997</v>
      </c>
      <c r="H41" s="65">
        <f>H42+H51+H79+H84</f>
        <v>4926323</v>
      </c>
      <c r="I41" s="65">
        <f>I42+I51+I79+I84</f>
        <v>4897623</v>
      </c>
      <c r="J41" s="65">
        <f>J42+J51+J79+J84</f>
        <v>4756340.38</v>
      </c>
      <c r="K41" s="65">
        <f t="shared" si="8"/>
        <v>111.87318551168391</v>
      </c>
      <c r="L41" s="65">
        <f t="shared" si="9"/>
        <v>97.115281841824086</v>
      </c>
    </row>
    <row r="42" spans="2:12" x14ac:dyDescent="0.25">
      <c r="B42" s="65"/>
      <c r="C42" s="65" t="s">
        <v>95</v>
      </c>
      <c r="D42" s="65"/>
      <c r="E42" s="65"/>
      <c r="F42" s="65" t="s">
        <v>96</v>
      </c>
      <c r="G42" s="65">
        <f>G43+G46+G48</f>
        <v>3364768.7599999993</v>
      </c>
      <c r="H42" s="65">
        <f>H43+H46+H48</f>
        <v>3759523</v>
      </c>
      <c r="I42" s="65">
        <f>I43+I46+I48</f>
        <v>3795023</v>
      </c>
      <c r="J42" s="65">
        <f>J43+J46+J48</f>
        <v>3792565.2</v>
      </c>
      <c r="K42" s="65">
        <f t="shared" si="8"/>
        <v>112.71399226852073</v>
      </c>
      <c r="L42" s="65">
        <f t="shared" si="9"/>
        <v>99.935236229134844</v>
      </c>
    </row>
    <row r="43" spans="2:12" x14ac:dyDescent="0.25">
      <c r="B43" s="65"/>
      <c r="C43" s="65"/>
      <c r="D43" s="65" t="s">
        <v>97</v>
      </c>
      <c r="E43" s="65"/>
      <c r="F43" s="65" t="s">
        <v>98</v>
      </c>
      <c r="G43" s="65">
        <f>G44+G45</f>
        <v>2566105.3699999996</v>
      </c>
      <c r="H43" s="65">
        <f>H44+H45</f>
        <v>2847124</v>
      </c>
      <c r="I43" s="65">
        <f>I44+I45</f>
        <v>2911624</v>
      </c>
      <c r="J43" s="65">
        <f>J44+J45</f>
        <v>2850587.84</v>
      </c>
      <c r="K43" s="65">
        <f t="shared" si="8"/>
        <v>111.08615699596156</v>
      </c>
      <c r="L43" s="65">
        <f t="shared" si="9"/>
        <v>97.903707346827744</v>
      </c>
    </row>
    <row r="44" spans="2:12" x14ac:dyDescent="0.25">
      <c r="B44" s="66"/>
      <c r="C44" s="66"/>
      <c r="D44" s="66"/>
      <c r="E44" s="66" t="s">
        <v>99</v>
      </c>
      <c r="F44" s="66" t="s">
        <v>100</v>
      </c>
      <c r="G44" s="66">
        <v>2420965.8199999998</v>
      </c>
      <c r="H44" s="66">
        <v>2810124</v>
      </c>
      <c r="I44" s="66">
        <v>2855624</v>
      </c>
      <c r="J44" s="66">
        <v>2694170.84</v>
      </c>
      <c r="K44" s="66">
        <f t="shared" si="8"/>
        <v>111.2849598182266</v>
      </c>
      <c r="L44" s="66">
        <f t="shared" si="9"/>
        <v>94.346133804730599</v>
      </c>
    </row>
    <row r="45" spans="2:12" x14ac:dyDescent="0.25">
      <c r="B45" s="66"/>
      <c r="C45" s="66"/>
      <c r="D45" s="66"/>
      <c r="E45" s="66" t="s">
        <v>101</v>
      </c>
      <c r="F45" s="66" t="s">
        <v>102</v>
      </c>
      <c r="G45" s="66">
        <v>145139.54999999999</v>
      </c>
      <c r="H45" s="66">
        <v>37000</v>
      </c>
      <c r="I45" s="66">
        <v>56000</v>
      </c>
      <c r="J45" s="66">
        <v>156417</v>
      </c>
      <c r="K45" s="66">
        <f t="shared" si="8"/>
        <v>107.77007369803752</v>
      </c>
      <c r="L45" s="66">
        <f t="shared" si="9"/>
        <v>279.31607142857143</v>
      </c>
    </row>
    <row r="46" spans="2:12" x14ac:dyDescent="0.25">
      <c r="B46" s="65"/>
      <c r="C46" s="65"/>
      <c r="D46" s="65" t="s">
        <v>103</v>
      </c>
      <c r="E46" s="65"/>
      <c r="F46" s="65" t="s">
        <v>104</v>
      </c>
      <c r="G46" s="65">
        <f>G47</f>
        <v>102504.01</v>
      </c>
      <c r="H46" s="65">
        <f>H47</f>
        <v>140000</v>
      </c>
      <c r="I46" s="65">
        <f>I47</f>
        <v>190000</v>
      </c>
      <c r="J46" s="65">
        <f>J47</f>
        <v>164059</v>
      </c>
      <c r="K46" s="65">
        <f t="shared" si="8"/>
        <v>160.0512994564798</v>
      </c>
      <c r="L46" s="65">
        <f t="shared" si="9"/>
        <v>86.346842105263164</v>
      </c>
    </row>
    <row r="47" spans="2:12" x14ac:dyDescent="0.25">
      <c r="B47" s="66"/>
      <c r="C47" s="66"/>
      <c r="D47" s="66"/>
      <c r="E47" s="66" t="s">
        <v>105</v>
      </c>
      <c r="F47" s="66" t="s">
        <v>104</v>
      </c>
      <c r="G47" s="66">
        <v>102504.01</v>
      </c>
      <c r="H47" s="66">
        <v>140000</v>
      </c>
      <c r="I47" s="66">
        <v>190000</v>
      </c>
      <c r="J47" s="66">
        <v>164059</v>
      </c>
      <c r="K47" s="66">
        <f t="shared" si="8"/>
        <v>160.0512994564798</v>
      </c>
      <c r="L47" s="66">
        <f t="shared" si="9"/>
        <v>86.346842105263164</v>
      </c>
    </row>
    <row r="48" spans="2:12" x14ac:dyDescent="0.25">
      <c r="B48" s="65"/>
      <c r="C48" s="65"/>
      <c r="D48" s="65" t="s">
        <v>106</v>
      </c>
      <c r="E48" s="65"/>
      <c r="F48" s="65" t="s">
        <v>107</v>
      </c>
      <c r="G48" s="65">
        <f>G49+G50</f>
        <v>696159.38</v>
      </c>
      <c r="H48" s="65">
        <f>H49+H50</f>
        <v>772399</v>
      </c>
      <c r="I48" s="65">
        <f>I49+I50</f>
        <v>693399</v>
      </c>
      <c r="J48" s="65">
        <f>J49+J50</f>
        <v>777918.3600000001</v>
      </c>
      <c r="K48" s="65">
        <f t="shared" si="8"/>
        <v>111.74429051002662</v>
      </c>
      <c r="L48" s="65">
        <f t="shared" si="9"/>
        <v>112.1891378556935</v>
      </c>
    </row>
    <row r="49" spans="2:12" x14ac:dyDescent="0.25">
      <c r="B49" s="66"/>
      <c r="C49" s="66"/>
      <c r="D49" s="66"/>
      <c r="E49" s="66" t="s">
        <v>108</v>
      </c>
      <c r="F49" s="66" t="s">
        <v>109</v>
      </c>
      <c r="G49" s="66">
        <v>278191.84000000003</v>
      </c>
      <c r="H49" s="66">
        <v>399855</v>
      </c>
      <c r="I49" s="66">
        <v>320855</v>
      </c>
      <c r="J49" s="66">
        <v>307588.34000000003</v>
      </c>
      <c r="K49" s="66">
        <f t="shared" si="8"/>
        <v>110.56698859319526</v>
      </c>
      <c r="L49" s="66">
        <f t="shared" si="9"/>
        <v>95.86521637499807</v>
      </c>
    </row>
    <row r="50" spans="2:12" x14ac:dyDescent="0.25">
      <c r="B50" s="66"/>
      <c r="C50" s="66"/>
      <c r="D50" s="66"/>
      <c r="E50" s="66" t="s">
        <v>110</v>
      </c>
      <c r="F50" s="66" t="s">
        <v>111</v>
      </c>
      <c r="G50" s="66">
        <v>417967.54</v>
      </c>
      <c r="H50" s="66">
        <v>372544</v>
      </c>
      <c r="I50" s="66">
        <v>372544</v>
      </c>
      <c r="J50" s="66">
        <v>470330.02</v>
      </c>
      <c r="K50" s="66">
        <f t="shared" si="8"/>
        <v>112.52788194987582</v>
      </c>
      <c r="L50" s="66">
        <f t="shared" si="9"/>
        <v>126.24818008074215</v>
      </c>
    </row>
    <row r="51" spans="2:12" x14ac:dyDescent="0.25">
      <c r="B51" s="65"/>
      <c r="C51" s="65" t="s">
        <v>112</v>
      </c>
      <c r="D51" s="65"/>
      <c r="E51" s="65"/>
      <c r="F51" s="65" t="s">
        <v>113</v>
      </c>
      <c r="G51" s="65">
        <f>G52+G56+G63+G73</f>
        <v>875040.83999999985</v>
      </c>
      <c r="H51" s="65">
        <f>H52+H56+H63+H73</f>
        <v>1075000</v>
      </c>
      <c r="I51" s="65">
        <f>I52+I56+I63+I73</f>
        <v>1010800</v>
      </c>
      <c r="J51" s="65">
        <f>J52+J56+J63+J73</f>
        <v>959260.89999999991</v>
      </c>
      <c r="K51" s="65">
        <f t="shared" si="8"/>
        <v>109.62470048826522</v>
      </c>
      <c r="L51" s="65">
        <f t="shared" si="9"/>
        <v>94.901157499010665</v>
      </c>
    </row>
    <row r="52" spans="2:12" x14ac:dyDescent="0.25">
      <c r="B52" s="65"/>
      <c r="C52" s="65"/>
      <c r="D52" s="65" t="s">
        <v>114</v>
      </c>
      <c r="E52" s="65"/>
      <c r="F52" s="65" t="s">
        <v>115</v>
      </c>
      <c r="G52" s="65">
        <f>G53+G54+G55</f>
        <v>41472.409999999996</v>
      </c>
      <c r="H52" s="65">
        <f>H53+H54+H55</f>
        <v>47500</v>
      </c>
      <c r="I52" s="65">
        <f>I53+I54+I55</f>
        <v>47500</v>
      </c>
      <c r="J52" s="65">
        <f>J53+J54+J55</f>
        <v>54201.39</v>
      </c>
      <c r="K52" s="65">
        <f t="shared" si="8"/>
        <v>130.69264602659939</v>
      </c>
      <c r="L52" s="65">
        <f t="shared" si="9"/>
        <v>114.10818947368421</v>
      </c>
    </row>
    <row r="53" spans="2:12" x14ac:dyDescent="0.25">
      <c r="B53" s="66"/>
      <c r="C53" s="66"/>
      <c r="D53" s="66"/>
      <c r="E53" s="66" t="s">
        <v>116</v>
      </c>
      <c r="F53" s="66" t="s">
        <v>117</v>
      </c>
      <c r="G53" s="66">
        <v>4253.07</v>
      </c>
      <c r="H53" s="66">
        <v>6000</v>
      </c>
      <c r="I53" s="66">
        <v>6000</v>
      </c>
      <c r="J53" s="66">
        <v>6656.15</v>
      </c>
      <c r="K53" s="66">
        <f t="shared" si="8"/>
        <v>156.50224426120428</v>
      </c>
      <c r="L53" s="66">
        <f t="shared" si="9"/>
        <v>110.93583333333333</v>
      </c>
    </row>
    <row r="54" spans="2:12" x14ac:dyDescent="0.25">
      <c r="B54" s="66"/>
      <c r="C54" s="66"/>
      <c r="D54" s="66"/>
      <c r="E54" s="66" t="s">
        <v>118</v>
      </c>
      <c r="F54" s="66" t="s">
        <v>119</v>
      </c>
      <c r="G54" s="66">
        <v>36964.339999999997</v>
      </c>
      <c r="H54" s="66">
        <v>40000</v>
      </c>
      <c r="I54" s="66">
        <v>40000</v>
      </c>
      <c r="J54" s="66">
        <v>45415.64</v>
      </c>
      <c r="K54" s="66">
        <f t="shared" si="8"/>
        <v>122.86338671270745</v>
      </c>
      <c r="L54" s="66">
        <f t="shared" si="9"/>
        <v>113.5391</v>
      </c>
    </row>
    <row r="55" spans="2:12" x14ac:dyDescent="0.25">
      <c r="B55" s="66"/>
      <c r="C55" s="66"/>
      <c r="D55" s="66"/>
      <c r="E55" s="66" t="s">
        <v>120</v>
      </c>
      <c r="F55" s="66" t="s">
        <v>121</v>
      </c>
      <c r="G55" s="66">
        <v>255</v>
      </c>
      <c r="H55" s="66">
        <v>1500</v>
      </c>
      <c r="I55" s="66">
        <v>1500</v>
      </c>
      <c r="J55" s="66">
        <v>2129.6</v>
      </c>
      <c r="K55" s="66">
        <f t="shared" si="8"/>
        <v>835.13725490196077</v>
      </c>
      <c r="L55" s="66">
        <f t="shared" si="9"/>
        <v>141.97333333333333</v>
      </c>
    </row>
    <row r="56" spans="2:12" x14ac:dyDescent="0.25">
      <c r="B56" s="65"/>
      <c r="C56" s="65"/>
      <c r="D56" s="65" t="s">
        <v>122</v>
      </c>
      <c r="E56" s="65"/>
      <c r="F56" s="65" t="s">
        <v>123</v>
      </c>
      <c r="G56" s="65">
        <f>G57+G58+G59+G60+G61+G62</f>
        <v>573113.3899999999</v>
      </c>
      <c r="H56" s="65">
        <f>H57+H58+H59+H60+H61+H62</f>
        <v>768400</v>
      </c>
      <c r="I56" s="65">
        <f>I57+I58+I59+I60+I61+I62</f>
        <v>704200</v>
      </c>
      <c r="J56" s="65">
        <f>J57+J58+J59+J60+J61+J62</f>
        <v>613337.71</v>
      </c>
      <c r="K56" s="65">
        <f t="shared" si="8"/>
        <v>107.01856224297954</v>
      </c>
      <c r="L56" s="65">
        <f t="shared" si="9"/>
        <v>87.09709031525135</v>
      </c>
    </row>
    <row r="57" spans="2:12" x14ac:dyDescent="0.25">
      <c r="B57" s="66"/>
      <c r="C57" s="66"/>
      <c r="D57" s="66"/>
      <c r="E57" s="66" t="s">
        <v>124</v>
      </c>
      <c r="F57" s="66" t="s">
        <v>125</v>
      </c>
      <c r="G57" s="66">
        <v>35569.339999999997</v>
      </c>
      <c r="H57" s="66">
        <v>63400</v>
      </c>
      <c r="I57" s="66">
        <v>63400</v>
      </c>
      <c r="J57" s="66">
        <v>51957.83</v>
      </c>
      <c r="K57" s="66">
        <f t="shared" si="8"/>
        <v>146.07476551434468</v>
      </c>
      <c r="L57" s="66">
        <f t="shared" si="9"/>
        <v>81.952413249211361</v>
      </c>
    </row>
    <row r="58" spans="2:12" x14ac:dyDescent="0.25">
      <c r="B58" s="66"/>
      <c r="C58" s="66"/>
      <c r="D58" s="66"/>
      <c r="E58" s="66" t="s">
        <v>126</v>
      </c>
      <c r="F58" s="66" t="s">
        <v>127</v>
      </c>
      <c r="G58" s="66">
        <v>328702.23</v>
      </c>
      <c r="H58" s="66">
        <v>436000</v>
      </c>
      <c r="I58" s="66">
        <v>436000</v>
      </c>
      <c r="J58" s="66">
        <v>346525.35</v>
      </c>
      <c r="K58" s="66">
        <f t="shared" si="8"/>
        <v>105.4222692678416</v>
      </c>
      <c r="L58" s="66">
        <f t="shared" si="9"/>
        <v>79.478291284403667</v>
      </c>
    </row>
    <row r="59" spans="2:12" x14ac:dyDescent="0.25">
      <c r="B59" s="66"/>
      <c r="C59" s="66"/>
      <c r="D59" s="66"/>
      <c r="E59" s="66" t="s">
        <v>128</v>
      </c>
      <c r="F59" s="66" t="s">
        <v>129</v>
      </c>
      <c r="G59" s="66">
        <v>173370.75</v>
      </c>
      <c r="H59" s="66">
        <v>225500</v>
      </c>
      <c r="I59" s="66">
        <v>161300</v>
      </c>
      <c r="J59" s="66">
        <v>157196.91</v>
      </c>
      <c r="K59" s="66">
        <f t="shared" si="8"/>
        <v>90.670952280012628</v>
      </c>
      <c r="L59" s="66">
        <f t="shared" si="9"/>
        <v>97.456236825790455</v>
      </c>
    </row>
    <row r="60" spans="2:12" x14ac:dyDescent="0.25">
      <c r="B60" s="66"/>
      <c r="C60" s="66"/>
      <c r="D60" s="66"/>
      <c r="E60" s="66" t="s">
        <v>130</v>
      </c>
      <c r="F60" s="66" t="s">
        <v>131</v>
      </c>
      <c r="G60" s="66">
        <v>17278.580000000002</v>
      </c>
      <c r="H60" s="66">
        <v>20500</v>
      </c>
      <c r="I60" s="66">
        <v>20500</v>
      </c>
      <c r="J60" s="66">
        <v>35198.26</v>
      </c>
      <c r="K60" s="66">
        <f t="shared" si="8"/>
        <v>203.71037434789199</v>
      </c>
      <c r="L60" s="66">
        <f t="shared" si="9"/>
        <v>171.69882926829268</v>
      </c>
    </row>
    <row r="61" spans="2:12" x14ac:dyDescent="0.25">
      <c r="B61" s="66"/>
      <c r="C61" s="66"/>
      <c r="D61" s="66"/>
      <c r="E61" s="66" t="s">
        <v>132</v>
      </c>
      <c r="F61" s="66" t="s">
        <v>133</v>
      </c>
      <c r="G61" s="66">
        <v>13088.52</v>
      </c>
      <c r="H61" s="66">
        <v>13000</v>
      </c>
      <c r="I61" s="66">
        <v>13000</v>
      </c>
      <c r="J61" s="66">
        <v>13295.27</v>
      </c>
      <c r="K61" s="66">
        <f t="shared" si="8"/>
        <v>101.57962855998997</v>
      </c>
      <c r="L61" s="66">
        <f t="shared" si="9"/>
        <v>102.27130769230769</v>
      </c>
    </row>
    <row r="62" spans="2:12" x14ac:dyDescent="0.25">
      <c r="B62" s="66"/>
      <c r="C62" s="66"/>
      <c r="D62" s="66"/>
      <c r="E62" s="66" t="s">
        <v>134</v>
      </c>
      <c r="F62" s="66" t="s">
        <v>135</v>
      </c>
      <c r="G62" s="66">
        <v>5103.97</v>
      </c>
      <c r="H62" s="66">
        <v>10000</v>
      </c>
      <c r="I62" s="66">
        <v>10000</v>
      </c>
      <c r="J62" s="66">
        <v>9164.09</v>
      </c>
      <c r="K62" s="66">
        <f t="shared" si="8"/>
        <v>179.54827320693499</v>
      </c>
      <c r="L62" s="66">
        <f t="shared" si="9"/>
        <v>91.640900000000002</v>
      </c>
    </row>
    <row r="63" spans="2:12" x14ac:dyDescent="0.25">
      <c r="B63" s="65"/>
      <c r="C63" s="65"/>
      <c r="D63" s="65" t="s">
        <v>136</v>
      </c>
      <c r="E63" s="65"/>
      <c r="F63" s="65" t="s">
        <v>137</v>
      </c>
      <c r="G63" s="65">
        <f>G64+G65+G66+G67+G68+G69+G70+G71+G72</f>
        <v>186083.31</v>
      </c>
      <c r="H63" s="65">
        <f>H64+H65+H66+H67+H68+H69+H70+H71+H72</f>
        <v>187900</v>
      </c>
      <c r="I63" s="65">
        <f>I64+I65+I66+I67+I68+I69+I70+I71+I72</f>
        <v>187900</v>
      </c>
      <c r="J63" s="65">
        <f>J64+J65+J66+J67+J68+J69+J70+J71+J72</f>
        <v>207717.69999999998</v>
      </c>
      <c r="K63" s="65">
        <f t="shared" si="8"/>
        <v>111.62618506732281</v>
      </c>
      <c r="L63" s="65">
        <f t="shared" si="9"/>
        <v>110.54693986162853</v>
      </c>
    </row>
    <row r="64" spans="2:12" x14ac:dyDescent="0.25">
      <c r="B64" s="66"/>
      <c r="C64" s="66"/>
      <c r="D64" s="66"/>
      <c r="E64" s="66" t="s">
        <v>138</v>
      </c>
      <c r="F64" s="66" t="s">
        <v>139</v>
      </c>
      <c r="G64" s="66">
        <v>16254.18</v>
      </c>
      <c r="H64" s="66">
        <v>16500</v>
      </c>
      <c r="I64" s="66">
        <v>16500</v>
      </c>
      <c r="J64" s="66">
        <v>21929.119999999999</v>
      </c>
      <c r="K64" s="66">
        <f t="shared" si="8"/>
        <v>134.91372680750428</v>
      </c>
      <c r="L64" s="66">
        <f t="shared" si="9"/>
        <v>132.90375757575757</v>
      </c>
    </row>
    <row r="65" spans="2:12" x14ac:dyDescent="0.25">
      <c r="B65" s="66"/>
      <c r="C65" s="66"/>
      <c r="D65" s="66"/>
      <c r="E65" s="66" t="s">
        <v>140</v>
      </c>
      <c r="F65" s="66" t="s">
        <v>141</v>
      </c>
      <c r="G65" s="66">
        <v>40223.879999999997</v>
      </c>
      <c r="H65" s="66">
        <v>40000</v>
      </c>
      <c r="I65" s="66">
        <v>40000</v>
      </c>
      <c r="J65" s="66">
        <v>33253.11</v>
      </c>
      <c r="K65" s="66">
        <f t="shared" si="8"/>
        <v>82.670070614769145</v>
      </c>
      <c r="L65" s="66">
        <f t="shared" si="9"/>
        <v>83.132774999999995</v>
      </c>
    </row>
    <row r="66" spans="2:12" x14ac:dyDescent="0.25">
      <c r="B66" s="66"/>
      <c r="C66" s="66"/>
      <c r="D66" s="66"/>
      <c r="E66" s="66" t="s">
        <v>142</v>
      </c>
      <c r="F66" s="66" t="s">
        <v>143</v>
      </c>
      <c r="G66" s="66">
        <v>3115.68</v>
      </c>
      <c r="H66" s="66">
        <v>3500</v>
      </c>
      <c r="I66" s="66">
        <v>3500</v>
      </c>
      <c r="J66" s="66">
        <v>1873.1</v>
      </c>
      <c r="K66" s="66">
        <f t="shared" si="8"/>
        <v>60.118497406665639</v>
      </c>
      <c r="L66" s="66">
        <f t="shared" si="9"/>
        <v>53.517142857142858</v>
      </c>
    </row>
    <row r="67" spans="2:12" x14ac:dyDescent="0.25">
      <c r="B67" s="66"/>
      <c r="C67" s="66"/>
      <c r="D67" s="66"/>
      <c r="E67" s="66" t="s">
        <v>144</v>
      </c>
      <c r="F67" s="66" t="s">
        <v>145</v>
      </c>
      <c r="G67" s="66">
        <v>62223.29</v>
      </c>
      <c r="H67" s="66">
        <v>60000</v>
      </c>
      <c r="I67" s="66">
        <v>60000</v>
      </c>
      <c r="J67" s="66">
        <v>75400.25</v>
      </c>
      <c r="K67" s="66">
        <f t="shared" si="8"/>
        <v>121.17689373223435</v>
      </c>
      <c r="L67" s="66">
        <f t="shared" si="9"/>
        <v>125.66708333333334</v>
      </c>
    </row>
    <row r="68" spans="2:12" x14ac:dyDescent="0.25">
      <c r="B68" s="66"/>
      <c r="C68" s="66"/>
      <c r="D68" s="66"/>
      <c r="E68" s="66" t="s">
        <v>146</v>
      </c>
      <c r="F68" s="66" t="s">
        <v>147</v>
      </c>
      <c r="G68" s="66">
        <v>5930.83</v>
      </c>
      <c r="H68" s="66">
        <v>11400</v>
      </c>
      <c r="I68" s="66">
        <v>11400</v>
      </c>
      <c r="J68" s="66">
        <v>6203.46</v>
      </c>
      <c r="K68" s="66">
        <f t="shared" si="8"/>
        <v>104.59682708828275</v>
      </c>
      <c r="L68" s="66">
        <f t="shared" si="9"/>
        <v>54.416315789473686</v>
      </c>
    </row>
    <row r="69" spans="2:12" x14ac:dyDescent="0.25">
      <c r="B69" s="66"/>
      <c r="C69" s="66"/>
      <c r="D69" s="66"/>
      <c r="E69" s="66" t="s">
        <v>148</v>
      </c>
      <c r="F69" s="66" t="s">
        <v>149</v>
      </c>
      <c r="G69" s="66">
        <v>13796.25</v>
      </c>
      <c r="H69" s="66">
        <v>21000</v>
      </c>
      <c r="I69" s="66">
        <v>21000</v>
      </c>
      <c r="J69" s="66">
        <v>8865.0400000000009</v>
      </c>
      <c r="K69" s="66">
        <f t="shared" si="8"/>
        <v>64.256881398930872</v>
      </c>
      <c r="L69" s="66">
        <f t="shared" si="9"/>
        <v>42.214476190476198</v>
      </c>
    </row>
    <row r="70" spans="2:12" x14ac:dyDescent="0.25">
      <c r="B70" s="66"/>
      <c r="C70" s="66"/>
      <c r="D70" s="66"/>
      <c r="E70" s="66" t="s">
        <v>150</v>
      </c>
      <c r="F70" s="66" t="s">
        <v>151</v>
      </c>
      <c r="G70" s="66">
        <v>10850.28</v>
      </c>
      <c r="H70" s="66">
        <v>12000</v>
      </c>
      <c r="I70" s="66">
        <v>12000</v>
      </c>
      <c r="J70" s="66">
        <v>11743.49</v>
      </c>
      <c r="K70" s="66">
        <f t="shared" si="8"/>
        <v>108.23213778814925</v>
      </c>
      <c r="L70" s="66">
        <f t="shared" si="9"/>
        <v>97.862416666666661</v>
      </c>
    </row>
    <row r="71" spans="2:12" x14ac:dyDescent="0.25">
      <c r="B71" s="66"/>
      <c r="C71" s="66"/>
      <c r="D71" s="66"/>
      <c r="E71" s="66" t="s">
        <v>152</v>
      </c>
      <c r="F71" s="66" t="s">
        <v>153</v>
      </c>
      <c r="G71" s="66">
        <v>0</v>
      </c>
      <c r="H71" s="66">
        <v>500</v>
      </c>
      <c r="I71" s="66">
        <v>500</v>
      </c>
      <c r="J71" s="66">
        <v>0</v>
      </c>
      <c r="K71" s="66" t="e">
        <f t="shared" si="8"/>
        <v>#DIV/0!</v>
      </c>
      <c r="L71" s="66">
        <f t="shared" si="9"/>
        <v>0</v>
      </c>
    </row>
    <row r="72" spans="2:12" x14ac:dyDescent="0.25">
      <c r="B72" s="66"/>
      <c r="C72" s="66"/>
      <c r="D72" s="66"/>
      <c r="E72" s="66" t="s">
        <v>154</v>
      </c>
      <c r="F72" s="66" t="s">
        <v>155</v>
      </c>
      <c r="G72" s="66">
        <v>33688.92</v>
      </c>
      <c r="H72" s="66">
        <v>23000</v>
      </c>
      <c r="I72" s="66">
        <v>23000</v>
      </c>
      <c r="J72" s="66">
        <v>48450.13</v>
      </c>
      <c r="K72" s="66">
        <f t="shared" ref="K72:K103" si="10">(J72*100)/G72</f>
        <v>143.81621613278193</v>
      </c>
      <c r="L72" s="66">
        <f t="shared" ref="L72:L106" si="11">(J72*100)/I72</f>
        <v>210.65273913043478</v>
      </c>
    </row>
    <row r="73" spans="2:12" x14ac:dyDescent="0.25">
      <c r="B73" s="65"/>
      <c r="C73" s="65"/>
      <c r="D73" s="65" t="s">
        <v>156</v>
      </c>
      <c r="E73" s="65"/>
      <c r="F73" s="65" t="s">
        <v>157</v>
      </c>
      <c r="G73" s="65">
        <f>G74+G75+G76+G77+G78</f>
        <v>74371.73</v>
      </c>
      <c r="H73" s="65">
        <f>H74+H75+H76+H77+H78</f>
        <v>71200</v>
      </c>
      <c r="I73" s="65">
        <f>I74+I75+I76+I77+I78</f>
        <v>71200</v>
      </c>
      <c r="J73" s="65">
        <f>J74+J75+J76+J77+J78</f>
        <v>84004.099999999977</v>
      </c>
      <c r="K73" s="65">
        <f t="shared" si="10"/>
        <v>112.95165515176262</v>
      </c>
      <c r="L73" s="65">
        <f t="shared" si="11"/>
        <v>117.98328651685391</v>
      </c>
    </row>
    <row r="74" spans="2:12" x14ac:dyDescent="0.25">
      <c r="B74" s="66"/>
      <c r="C74" s="66"/>
      <c r="D74" s="66"/>
      <c r="E74" s="66" t="s">
        <v>158</v>
      </c>
      <c r="F74" s="66" t="s">
        <v>159</v>
      </c>
      <c r="G74" s="66">
        <v>63067.19</v>
      </c>
      <c r="H74" s="66">
        <v>56000</v>
      </c>
      <c r="I74" s="66">
        <v>56000</v>
      </c>
      <c r="J74" s="66">
        <v>66112.92</v>
      </c>
      <c r="K74" s="66">
        <f t="shared" si="10"/>
        <v>104.82934153241963</v>
      </c>
      <c r="L74" s="66">
        <f t="shared" si="11"/>
        <v>118.05878571428572</v>
      </c>
    </row>
    <row r="75" spans="2:12" x14ac:dyDescent="0.25">
      <c r="B75" s="66"/>
      <c r="C75" s="66"/>
      <c r="D75" s="66"/>
      <c r="E75" s="66" t="s">
        <v>160</v>
      </c>
      <c r="F75" s="66" t="s">
        <v>161</v>
      </c>
      <c r="G75" s="66">
        <v>6506.24</v>
      </c>
      <c r="H75" s="66">
        <v>8100</v>
      </c>
      <c r="I75" s="66">
        <v>8100</v>
      </c>
      <c r="J75" s="66">
        <v>10934.82</v>
      </c>
      <c r="K75" s="66">
        <f t="shared" si="10"/>
        <v>168.06665601023019</v>
      </c>
      <c r="L75" s="66">
        <f t="shared" si="11"/>
        <v>134.99777777777777</v>
      </c>
    </row>
    <row r="76" spans="2:12" x14ac:dyDescent="0.25">
      <c r="B76" s="66"/>
      <c r="C76" s="66"/>
      <c r="D76" s="66"/>
      <c r="E76" s="66" t="s">
        <v>162</v>
      </c>
      <c r="F76" s="66" t="s">
        <v>163</v>
      </c>
      <c r="G76" s="66">
        <v>2611.4499999999998</v>
      </c>
      <c r="H76" s="66">
        <v>3000</v>
      </c>
      <c r="I76" s="66">
        <v>3000</v>
      </c>
      <c r="J76" s="66">
        <v>3360.18</v>
      </c>
      <c r="K76" s="66">
        <f t="shared" si="10"/>
        <v>128.67104482184229</v>
      </c>
      <c r="L76" s="66">
        <f t="shared" si="11"/>
        <v>112.006</v>
      </c>
    </row>
    <row r="77" spans="2:12" x14ac:dyDescent="0.25">
      <c r="B77" s="66"/>
      <c r="C77" s="66"/>
      <c r="D77" s="66"/>
      <c r="E77" s="66" t="s">
        <v>164</v>
      </c>
      <c r="F77" s="66" t="s">
        <v>165</v>
      </c>
      <c r="G77" s="66">
        <v>408.15</v>
      </c>
      <c r="H77" s="66">
        <v>1000</v>
      </c>
      <c r="I77" s="66">
        <v>1000</v>
      </c>
      <c r="J77" s="66">
        <v>518.59</v>
      </c>
      <c r="K77" s="66">
        <f t="shared" si="10"/>
        <v>127.05867940708073</v>
      </c>
      <c r="L77" s="66">
        <f t="shared" si="11"/>
        <v>51.859000000000002</v>
      </c>
    </row>
    <row r="78" spans="2:12" x14ac:dyDescent="0.25">
      <c r="B78" s="66"/>
      <c r="C78" s="66"/>
      <c r="D78" s="66"/>
      <c r="E78" s="66" t="s">
        <v>166</v>
      </c>
      <c r="F78" s="66" t="s">
        <v>157</v>
      </c>
      <c r="G78" s="66">
        <v>1778.7</v>
      </c>
      <c r="H78" s="66">
        <v>3100</v>
      </c>
      <c r="I78" s="66">
        <v>3100</v>
      </c>
      <c r="J78" s="66">
        <v>3077.59</v>
      </c>
      <c r="K78" s="66">
        <f t="shared" si="10"/>
        <v>173.02468094675888</v>
      </c>
      <c r="L78" s="66">
        <f t="shared" si="11"/>
        <v>99.277096774193552</v>
      </c>
    </row>
    <row r="79" spans="2:12" x14ac:dyDescent="0.25">
      <c r="B79" s="65"/>
      <c r="C79" s="65" t="s">
        <v>167</v>
      </c>
      <c r="D79" s="65"/>
      <c r="E79" s="65"/>
      <c r="F79" s="65" t="s">
        <v>168</v>
      </c>
      <c r="G79" s="65">
        <f>G80+G82</f>
        <v>1585.56</v>
      </c>
      <c r="H79" s="65">
        <f>H80+H82</f>
        <v>11800</v>
      </c>
      <c r="I79" s="65">
        <f>I80+I82</f>
        <v>11800</v>
      </c>
      <c r="J79" s="65">
        <f>J80+J82</f>
        <v>4514.28</v>
      </c>
      <c r="K79" s="65">
        <f t="shared" si="10"/>
        <v>284.71202603496556</v>
      </c>
      <c r="L79" s="65">
        <f t="shared" si="11"/>
        <v>38.256610169491523</v>
      </c>
    </row>
    <row r="80" spans="2:12" x14ac:dyDescent="0.25">
      <c r="B80" s="65"/>
      <c r="C80" s="65"/>
      <c r="D80" s="65" t="s">
        <v>169</v>
      </c>
      <c r="E80" s="65"/>
      <c r="F80" s="65" t="s">
        <v>170</v>
      </c>
      <c r="G80" s="65">
        <f>G81</f>
        <v>275.01</v>
      </c>
      <c r="H80" s="65">
        <f>H81</f>
        <v>10300</v>
      </c>
      <c r="I80" s="65">
        <f>I81</f>
        <v>10300</v>
      </c>
      <c r="J80" s="65">
        <f>J81</f>
        <v>2904.64</v>
      </c>
      <c r="K80" s="65">
        <f t="shared" si="10"/>
        <v>1056.1943202065379</v>
      </c>
      <c r="L80" s="65">
        <f t="shared" si="11"/>
        <v>28.200388349514562</v>
      </c>
    </row>
    <row r="81" spans="2:12" x14ac:dyDescent="0.25">
      <c r="B81" s="66"/>
      <c r="C81" s="66"/>
      <c r="D81" s="66"/>
      <c r="E81" s="66" t="s">
        <v>171</v>
      </c>
      <c r="F81" s="66" t="s">
        <v>172</v>
      </c>
      <c r="G81" s="66">
        <v>275.01</v>
      </c>
      <c r="H81" s="66">
        <v>10300</v>
      </c>
      <c r="I81" s="66">
        <v>10300</v>
      </c>
      <c r="J81" s="66">
        <v>2904.64</v>
      </c>
      <c r="K81" s="66">
        <f t="shared" si="10"/>
        <v>1056.1943202065379</v>
      </c>
      <c r="L81" s="66">
        <f t="shared" si="11"/>
        <v>28.200388349514562</v>
      </c>
    </row>
    <row r="82" spans="2:12" x14ac:dyDescent="0.25">
      <c r="B82" s="65"/>
      <c r="C82" s="65"/>
      <c r="D82" s="65" t="s">
        <v>173</v>
      </c>
      <c r="E82" s="65"/>
      <c r="F82" s="65" t="s">
        <v>174</v>
      </c>
      <c r="G82" s="65">
        <f>G83</f>
        <v>1310.55</v>
      </c>
      <c r="H82" s="65">
        <f>H83</f>
        <v>1500</v>
      </c>
      <c r="I82" s="65">
        <f>I83</f>
        <v>1500</v>
      </c>
      <c r="J82" s="65">
        <f>J83</f>
        <v>1609.64</v>
      </c>
      <c r="K82" s="65">
        <f t="shared" si="10"/>
        <v>122.8217160734043</v>
      </c>
      <c r="L82" s="65">
        <f t="shared" si="11"/>
        <v>107.30933333333333</v>
      </c>
    </row>
    <row r="83" spans="2:12" x14ac:dyDescent="0.25">
      <c r="B83" s="66"/>
      <c r="C83" s="66"/>
      <c r="D83" s="66"/>
      <c r="E83" s="66" t="s">
        <v>175</v>
      </c>
      <c r="F83" s="66" t="s">
        <v>176</v>
      </c>
      <c r="G83" s="66">
        <v>1310.55</v>
      </c>
      <c r="H83" s="66">
        <v>1500</v>
      </c>
      <c r="I83" s="66">
        <v>1500</v>
      </c>
      <c r="J83" s="66">
        <v>1609.64</v>
      </c>
      <c r="K83" s="66">
        <f t="shared" si="10"/>
        <v>122.8217160734043</v>
      </c>
      <c r="L83" s="66">
        <f t="shared" si="11"/>
        <v>107.30933333333333</v>
      </c>
    </row>
    <row r="84" spans="2:12" x14ac:dyDescent="0.25">
      <c r="B84" s="65"/>
      <c r="C84" s="65" t="s">
        <v>177</v>
      </c>
      <c r="D84" s="65"/>
      <c r="E84" s="65"/>
      <c r="F84" s="65" t="s">
        <v>178</v>
      </c>
      <c r="G84" s="65">
        <f t="shared" ref="G84:J85" si="12">G85</f>
        <v>10151.23</v>
      </c>
      <c r="H84" s="65">
        <f t="shared" si="12"/>
        <v>80000</v>
      </c>
      <c r="I84" s="65">
        <f t="shared" si="12"/>
        <v>80000</v>
      </c>
      <c r="J84" s="65">
        <f t="shared" si="12"/>
        <v>0</v>
      </c>
      <c r="K84" s="65">
        <f t="shared" si="10"/>
        <v>0</v>
      </c>
      <c r="L84" s="65">
        <f t="shared" si="11"/>
        <v>0</v>
      </c>
    </row>
    <row r="85" spans="2:12" x14ac:dyDescent="0.25">
      <c r="B85" s="65"/>
      <c r="C85" s="65"/>
      <c r="D85" s="65" t="s">
        <v>179</v>
      </c>
      <c r="E85" s="65"/>
      <c r="F85" s="65" t="s">
        <v>180</v>
      </c>
      <c r="G85" s="65">
        <f t="shared" si="12"/>
        <v>10151.23</v>
      </c>
      <c r="H85" s="65">
        <f t="shared" si="12"/>
        <v>80000</v>
      </c>
      <c r="I85" s="65">
        <f t="shared" si="12"/>
        <v>80000</v>
      </c>
      <c r="J85" s="65">
        <f t="shared" si="12"/>
        <v>0</v>
      </c>
      <c r="K85" s="65">
        <f t="shared" si="10"/>
        <v>0</v>
      </c>
      <c r="L85" s="65">
        <f t="shared" si="11"/>
        <v>0</v>
      </c>
    </row>
    <row r="86" spans="2:12" x14ac:dyDescent="0.25">
      <c r="B86" s="66"/>
      <c r="C86" s="66"/>
      <c r="D86" s="66"/>
      <c r="E86" s="66" t="s">
        <v>181</v>
      </c>
      <c r="F86" s="66" t="s">
        <v>182</v>
      </c>
      <c r="G86" s="66">
        <v>10151.23</v>
      </c>
      <c r="H86" s="66">
        <v>80000</v>
      </c>
      <c r="I86" s="66">
        <v>80000</v>
      </c>
      <c r="J86" s="66">
        <v>0</v>
      </c>
      <c r="K86" s="66">
        <f t="shared" si="10"/>
        <v>0</v>
      </c>
      <c r="L86" s="66">
        <f t="shared" si="11"/>
        <v>0</v>
      </c>
    </row>
    <row r="87" spans="2:12" x14ac:dyDescent="0.25">
      <c r="B87" s="65" t="s">
        <v>183</v>
      </c>
      <c r="C87" s="65"/>
      <c r="D87" s="65"/>
      <c r="E87" s="65"/>
      <c r="F87" s="65" t="s">
        <v>184</v>
      </c>
      <c r="G87" s="65">
        <f>G88+G102</f>
        <v>181889.77</v>
      </c>
      <c r="H87" s="65">
        <f>H88+H102</f>
        <v>618945</v>
      </c>
      <c r="I87" s="65">
        <f>I88+I102</f>
        <v>661545</v>
      </c>
      <c r="J87" s="65">
        <f>J88+J102</f>
        <v>438221.48000000004</v>
      </c>
      <c r="K87" s="65">
        <f t="shared" si="10"/>
        <v>240.92695262630772</v>
      </c>
      <c r="L87" s="65">
        <f t="shared" si="11"/>
        <v>66.24212714176663</v>
      </c>
    </row>
    <row r="88" spans="2:12" x14ac:dyDescent="0.25">
      <c r="B88" s="65"/>
      <c r="C88" s="65" t="s">
        <v>185</v>
      </c>
      <c r="D88" s="65"/>
      <c r="E88" s="65"/>
      <c r="F88" s="65" t="s">
        <v>186</v>
      </c>
      <c r="G88" s="65">
        <f>G89+G91+G98+G100</f>
        <v>169514.77</v>
      </c>
      <c r="H88" s="65">
        <f>H89+H91+H98+H100</f>
        <v>161500</v>
      </c>
      <c r="I88" s="65">
        <f>I89+I91+I98+I100</f>
        <v>204100</v>
      </c>
      <c r="J88" s="65">
        <f>J89+J91+J98+J100</f>
        <v>192751.78000000003</v>
      </c>
      <c r="K88" s="65">
        <f t="shared" si="10"/>
        <v>113.70795594979721</v>
      </c>
      <c r="L88" s="65">
        <f t="shared" si="11"/>
        <v>94.439872611464992</v>
      </c>
    </row>
    <row r="89" spans="2:12" x14ac:dyDescent="0.25">
      <c r="B89" s="65"/>
      <c r="C89" s="65"/>
      <c r="D89" s="65" t="s">
        <v>187</v>
      </c>
      <c r="E89" s="65"/>
      <c r="F89" s="65" t="s">
        <v>188</v>
      </c>
      <c r="G89" s="65">
        <f>G90</f>
        <v>0</v>
      </c>
      <c r="H89" s="65">
        <f>H90</f>
        <v>7000</v>
      </c>
      <c r="I89" s="65">
        <f>I90</f>
        <v>43000</v>
      </c>
      <c r="J89" s="65">
        <f>J90</f>
        <v>42882.07</v>
      </c>
      <c r="K89" s="65" t="e">
        <f t="shared" si="10"/>
        <v>#DIV/0!</v>
      </c>
      <c r="L89" s="65">
        <f t="shared" si="11"/>
        <v>99.725744186046512</v>
      </c>
    </row>
    <row r="90" spans="2:12" x14ac:dyDescent="0.25">
      <c r="B90" s="66"/>
      <c r="C90" s="66"/>
      <c r="D90" s="66"/>
      <c r="E90" s="66" t="s">
        <v>189</v>
      </c>
      <c r="F90" s="66" t="s">
        <v>190</v>
      </c>
      <c r="G90" s="66">
        <v>0</v>
      </c>
      <c r="H90" s="66">
        <v>7000</v>
      </c>
      <c r="I90" s="66">
        <v>43000</v>
      </c>
      <c r="J90" s="66">
        <v>42882.07</v>
      </c>
      <c r="K90" s="66" t="e">
        <f t="shared" si="10"/>
        <v>#DIV/0!</v>
      </c>
      <c r="L90" s="66">
        <f t="shared" si="11"/>
        <v>99.725744186046512</v>
      </c>
    </row>
    <row r="91" spans="2:12" x14ac:dyDescent="0.25">
      <c r="B91" s="65"/>
      <c r="C91" s="65"/>
      <c r="D91" s="65" t="s">
        <v>191</v>
      </c>
      <c r="E91" s="65"/>
      <c r="F91" s="65" t="s">
        <v>192</v>
      </c>
      <c r="G91" s="65">
        <f>G92+G93+G94+G95+G96+G97</f>
        <v>24910.03</v>
      </c>
      <c r="H91" s="65">
        <f>H92+H93+H94+H95+H96+H97</f>
        <v>56500</v>
      </c>
      <c r="I91" s="65">
        <f>I92+I93+I94+I95+I96+I97</f>
        <v>63100</v>
      </c>
      <c r="J91" s="65">
        <f>J92+J93+J94+J95+J96+J97</f>
        <v>48491.25</v>
      </c>
      <c r="K91" s="65">
        <f t="shared" si="10"/>
        <v>194.6655624260589</v>
      </c>
      <c r="L91" s="65">
        <f t="shared" si="11"/>
        <v>76.848256735340726</v>
      </c>
    </row>
    <row r="92" spans="2:12" x14ac:dyDescent="0.25">
      <c r="B92" s="66"/>
      <c r="C92" s="66"/>
      <c r="D92" s="66"/>
      <c r="E92" s="66" t="s">
        <v>193</v>
      </c>
      <c r="F92" s="66" t="s">
        <v>194</v>
      </c>
      <c r="G92" s="66">
        <v>3158.02</v>
      </c>
      <c r="H92" s="66">
        <v>3000</v>
      </c>
      <c r="I92" s="66">
        <v>3000</v>
      </c>
      <c r="J92" s="66">
        <v>0</v>
      </c>
      <c r="K92" s="66">
        <f t="shared" si="10"/>
        <v>0</v>
      </c>
      <c r="L92" s="66">
        <f t="shared" si="11"/>
        <v>0</v>
      </c>
    </row>
    <row r="93" spans="2:12" x14ac:dyDescent="0.25">
      <c r="B93" s="66"/>
      <c r="C93" s="66"/>
      <c r="D93" s="66"/>
      <c r="E93" s="66" t="s">
        <v>195</v>
      </c>
      <c r="F93" s="66" t="s">
        <v>196</v>
      </c>
      <c r="G93" s="66">
        <v>0</v>
      </c>
      <c r="H93" s="66">
        <v>500</v>
      </c>
      <c r="I93" s="66">
        <v>500</v>
      </c>
      <c r="J93" s="66">
        <v>6790</v>
      </c>
      <c r="K93" s="66" t="e">
        <f t="shared" si="10"/>
        <v>#DIV/0!</v>
      </c>
      <c r="L93" s="66">
        <f t="shared" si="11"/>
        <v>1358</v>
      </c>
    </row>
    <row r="94" spans="2:12" x14ac:dyDescent="0.25">
      <c r="B94" s="66"/>
      <c r="C94" s="66"/>
      <c r="D94" s="66"/>
      <c r="E94" s="66" t="s">
        <v>197</v>
      </c>
      <c r="F94" s="66" t="s">
        <v>198</v>
      </c>
      <c r="G94" s="66">
        <v>11678.63</v>
      </c>
      <c r="H94" s="66">
        <v>2000</v>
      </c>
      <c r="I94" s="66">
        <v>2000</v>
      </c>
      <c r="J94" s="66">
        <v>3811.25</v>
      </c>
      <c r="K94" s="66">
        <f t="shared" si="10"/>
        <v>32.634392903962194</v>
      </c>
      <c r="L94" s="66">
        <f t="shared" si="11"/>
        <v>190.5625</v>
      </c>
    </row>
    <row r="95" spans="2:12" x14ac:dyDescent="0.25">
      <c r="B95" s="66"/>
      <c r="C95" s="66"/>
      <c r="D95" s="66"/>
      <c r="E95" s="66" t="s">
        <v>199</v>
      </c>
      <c r="F95" s="66" t="s">
        <v>200</v>
      </c>
      <c r="G95" s="66">
        <v>10073.379999999999</v>
      </c>
      <c r="H95" s="66">
        <v>42000</v>
      </c>
      <c r="I95" s="66">
        <v>42000</v>
      </c>
      <c r="J95" s="66">
        <v>36702.5</v>
      </c>
      <c r="K95" s="66">
        <f t="shared" si="10"/>
        <v>364.351389503821</v>
      </c>
      <c r="L95" s="66">
        <f t="shared" si="11"/>
        <v>87.386904761904759</v>
      </c>
    </row>
    <row r="96" spans="2:12" x14ac:dyDescent="0.25">
      <c r="B96" s="66"/>
      <c r="C96" s="66"/>
      <c r="D96" s="66"/>
      <c r="E96" s="66" t="s">
        <v>201</v>
      </c>
      <c r="F96" s="66" t="s">
        <v>202</v>
      </c>
      <c r="G96" s="66">
        <v>0</v>
      </c>
      <c r="H96" s="66">
        <v>2000</v>
      </c>
      <c r="I96" s="66">
        <v>2000</v>
      </c>
      <c r="J96" s="66">
        <v>0</v>
      </c>
      <c r="K96" s="66" t="e">
        <f t="shared" si="10"/>
        <v>#DIV/0!</v>
      </c>
      <c r="L96" s="66">
        <f t="shared" si="11"/>
        <v>0</v>
      </c>
    </row>
    <row r="97" spans="2:12" x14ac:dyDescent="0.25">
      <c r="B97" s="66"/>
      <c r="C97" s="66"/>
      <c r="D97" s="66"/>
      <c r="E97" s="66" t="s">
        <v>203</v>
      </c>
      <c r="F97" s="66" t="s">
        <v>204</v>
      </c>
      <c r="G97" s="66">
        <v>0</v>
      </c>
      <c r="H97" s="66">
        <v>7000</v>
      </c>
      <c r="I97" s="66">
        <v>13600</v>
      </c>
      <c r="J97" s="66">
        <v>1187.5</v>
      </c>
      <c r="K97" s="66" t="e">
        <f t="shared" si="10"/>
        <v>#DIV/0!</v>
      </c>
      <c r="L97" s="66">
        <f t="shared" si="11"/>
        <v>8.7316176470588243</v>
      </c>
    </row>
    <row r="98" spans="2:12" x14ac:dyDescent="0.25">
      <c r="B98" s="65"/>
      <c r="C98" s="65"/>
      <c r="D98" s="65" t="s">
        <v>205</v>
      </c>
      <c r="E98" s="65"/>
      <c r="F98" s="65" t="s">
        <v>206</v>
      </c>
      <c r="G98" s="65">
        <f>G99</f>
        <v>144604.74</v>
      </c>
      <c r="H98" s="65">
        <f>H99</f>
        <v>97000</v>
      </c>
      <c r="I98" s="65">
        <f>I99</f>
        <v>97000</v>
      </c>
      <c r="J98" s="65">
        <f>J99</f>
        <v>99878.46</v>
      </c>
      <c r="K98" s="65">
        <f t="shared" si="10"/>
        <v>69.069976544337351</v>
      </c>
      <c r="L98" s="65">
        <f t="shared" si="11"/>
        <v>102.96748453608248</v>
      </c>
    </row>
    <row r="99" spans="2:12" x14ac:dyDescent="0.25">
      <c r="B99" s="66"/>
      <c r="C99" s="66"/>
      <c r="D99" s="66"/>
      <c r="E99" s="66" t="s">
        <v>207</v>
      </c>
      <c r="F99" s="66" t="s">
        <v>208</v>
      </c>
      <c r="G99" s="66">
        <v>144604.74</v>
      </c>
      <c r="H99" s="66">
        <v>97000</v>
      </c>
      <c r="I99" s="66">
        <v>97000</v>
      </c>
      <c r="J99" s="66">
        <v>99878.46</v>
      </c>
      <c r="K99" s="66">
        <f t="shared" si="10"/>
        <v>69.069976544337351</v>
      </c>
      <c r="L99" s="66">
        <f t="shared" si="11"/>
        <v>102.96748453608248</v>
      </c>
    </row>
    <row r="100" spans="2:12" x14ac:dyDescent="0.25">
      <c r="B100" s="65"/>
      <c r="C100" s="65"/>
      <c r="D100" s="65" t="s">
        <v>209</v>
      </c>
      <c r="E100" s="65"/>
      <c r="F100" s="65" t="s">
        <v>210</v>
      </c>
      <c r="G100" s="65">
        <f>G101</f>
        <v>0</v>
      </c>
      <c r="H100" s="65">
        <f>H101</f>
        <v>1000</v>
      </c>
      <c r="I100" s="65">
        <f>I101</f>
        <v>1000</v>
      </c>
      <c r="J100" s="65">
        <f>J101</f>
        <v>1500</v>
      </c>
      <c r="K100" s="65" t="e">
        <f t="shared" si="10"/>
        <v>#DIV/0!</v>
      </c>
      <c r="L100" s="65">
        <f t="shared" si="11"/>
        <v>150</v>
      </c>
    </row>
    <row r="101" spans="2:12" x14ac:dyDescent="0.25">
      <c r="B101" s="66"/>
      <c r="C101" s="66"/>
      <c r="D101" s="66"/>
      <c r="E101" s="66" t="s">
        <v>211</v>
      </c>
      <c r="F101" s="66" t="s">
        <v>212</v>
      </c>
      <c r="G101" s="66">
        <v>0</v>
      </c>
      <c r="H101" s="66">
        <v>1000</v>
      </c>
      <c r="I101" s="66">
        <v>1000</v>
      </c>
      <c r="J101" s="66">
        <v>1500</v>
      </c>
      <c r="K101" s="66" t="e">
        <f t="shared" si="10"/>
        <v>#DIV/0!</v>
      </c>
      <c r="L101" s="66">
        <f t="shared" si="11"/>
        <v>150</v>
      </c>
    </row>
    <row r="102" spans="2:12" x14ac:dyDescent="0.25">
      <c r="B102" s="65"/>
      <c r="C102" s="65" t="s">
        <v>213</v>
      </c>
      <c r="D102" s="65"/>
      <c r="E102" s="65"/>
      <c r="F102" s="65" t="s">
        <v>214</v>
      </c>
      <c r="G102" s="65">
        <f>G103+G105</f>
        <v>12375</v>
      </c>
      <c r="H102" s="65">
        <f>H103+H105</f>
        <v>457445</v>
      </c>
      <c r="I102" s="65">
        <f>I103+I105</f>
        <v>457445</v>
      </c>
      <c r="J102" s="65">
        <f>J103+J105</f>
        <v>245469.7</v>
      </c>
      <c r="K102" s="65">
        <f t="shared" si="10"/>
        <v>1983.5935353535353</v>
      </c>
      <c r="L102" s="65">
        <f t="shared" si="11"/>
        <v>53.661030287794162</v>
      </c>
    </row>
    <row r="103" spans="2:12" x14ac:dyDescent="0.25">
      <c r="B103" s="65"/>
      <c r="C103" s="65"/>
      <c r="D103" s="65" t="s">
        <v>215</v>
      </c>
      <c r="E103" s="65"/>
      <c r="F103" s="65" t="s">
        <v>216</v>
      </c>
      <c r="G103" s="65">
        <f>G104</f>
        <v>12375</v>
      </c>
      <c r="H103" s="65">
        <f>H104</f>
        <v>22200</v>
      </c>
      <c r="I103" s="65">
        <f>I104</f>
        <v>22200</v>
      </c>
      <c r="J103" s="65">
        <f>J104</f>
        <v>11600</v>
      </c>
      <c r="K103" s="65">
        <f t="shared" si="10"/>
        <v>93.737373737373744</v>
      </c>
      <c r="L103" s="65">
        <f t="shared" si="11"/>
        <v>52.252252252252255</v>
      </c>
    </row>
    <row r="104" spans="2:12" x14ac:dyDescent="0.25">
      <c r="B104" s="66"/>
      <c r="C104" s="66"/>
      <c r="D104" s="66"/>
      <c r="E104" s="66" t="s">
        <v>217</v>
      </c>
      <c r="F104" s="66" t="s">
        <v>216</v>
      </c>
      <c r="G104" s="66">
        <v>12375</v>
      </c>
      <c r="H104" s="66">
        <v>22200</v>
      </c>
      <c r="I104" s="66">
        <v>22200</v>
      </c>
      <c r="J104" s="66">
        <v>11600</v>
      </c>
      <c r="K104" s="66">
        <f t="shared" ref="K104:K106" si="13">(J104*100)/G104</f>
        <v>93.737373737373744</v>
      </c>
      <c r="L104" s="66">
        <f t="shared" si="11"/>
        <v>52.252252252252255</v>
      </c>
    </row>
    <row r="105" spans="2:12" x14ac:dyDescent="0.25">
      <c r="B105" s="65"/>
      <c r="C105" s="65"/>
      <c r="D105" s="65" t="s">
        <v>218</v>
      </c>
      <c r="E105" s="65"/>
      <c r="F105" s="65" t="s">
        <v>219</v>
      </c>
      <c r="G105" s="65">
        <f>G106</f>
        <v>0</v>
      </c>
      <c r="H105" s="65">
        <f>H106</f>
        <v>435245</v>
      </c>
      <c r="I105" s="65">
        <f>I106</f>
        <v>435245</v>
      </c>
      <c r="J105" s="65">
        <f>J106</f>
        <v>233869.7</v>
      </c>
      <c r="K105" s="65" t="e">
        <f t="shared" si="13"/>
        <v>#DIV/0!</v>
      </c>
      <c r="L105" s="65">
        <f t="shared" si="11"/>
        <v>53.732886075658534</v>
      </c>
    </row>
    <row r="106" spans="2:12" x14ac:dyDescent="0.25">
      <c r="B106" s="66"/>
      <c r="C106" s="66"/>
      <c r="D106" s="66"/>
      <c r="E106" s="66" t="s">
        <v>220</v>
      </c>
      <c r="F106" s="66" t="s">
        <v>221</v>
      </c>
      <c r="G106" s="66">
        <v>0</v>
      </c>
      <c r="H106" s="66">
        <v>435245</v>
      </c>
      <c r="I106" s="66">
        <v>435245</v>
      </c>
      <c r="J106" s="66">
        <v>233869.7</v>
      </c>
      <c r="K106" s="66" t="e">
        <f t="shared" si="13"/>
        <v>#DIV/0!</v>
      </c>
      <c r="L106" s="66">
        <f t="shared" si="11"/>
        <v>53.732886075658534</v>
      </c>
    </row>
    <row r="107" spans="2:12" x14ac:dyDescent="0.25">
      <c r="B107" s="65"/>
      <c r="C107" s="66"/>
      <c r="D107" s="67"/>
      <c r="E107" s="68"/>
      <c r="F107" s="8"/>
      <c r="G107" s="65"/>
      <c r="H107" s="65"/>
      <c r="I107" s="65"/>
      <c r="J107" s="65"/>
      <c r="K107" s="70"/>
      <c r="L107" s="70"/>
    </row>
  </sheetData>
  <mergeCells count="7">
    <mergeCell ref="B38:F38"/>
    <mergeCell ref="B39:F3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topLeftCell="A3" workbookViewId="0">
      <selection activeCell="F8" sqref="F8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20" t="s">
        <v>16</v>
      </c>
      <c r="C2" s="120"/>
      <c r="D2" s="120"/>
      <c r="E2" s="120"/>
      <c r="F2" s="120"/>
      <c r="G2" s="120"/>
      <c r="H2" s="120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4409583.2500000009</v>
      </c>
      <c r="D6" s="71">
        <f>D7+D9+D11+D13</f>
        <v>5549268</v>
      </c>
      <c r="E6" s="71">
        <f>E7+E9+E11+E13</f>
        <v>5513168</v>
      </c>
      <c r="F6" s="71">
        <f>F7+F9+F11+F13</f>
        <v>5203428.3</v>
      </c>
      <c r="G6" s="72">
        <f t="shared" ref="G6:G23" si="0">(F6*100)/C6</f>
        <v>118.0027228196678</v>
      </c>
      <c r="H6" s="72">
        <f t="shared" ref="H6:H23" si="1">(F6*100)/E6</f>
        <v>94.38182003523201</v>
      </c>
    </row>
    <row r="7" spans="1:8" x14ac:dyDescent="0.25">
      <c r="A7"/>
      <c r="B7" s="8" t="s">
        <v>222</v>
      </c>
      <c r="C7" s="71">
        <f>C8</f>
        <v>4336394.4400000004</v>
      </c>
      <c r="D7" s="71">
        <f>D8</f>
        <v>5322468</v>
      </c>
      <c r="E7" s="71">
        <f>E8</f>
        <v>5286368</v>
      </c>
      <c r="F7" s="71">
        <f>F8</f>
        <v>5117284.8899999997</v>
      </c>
      <c r="G7" s="72">
        <f t="shared" si="0"/>
        <v>118.00782795026365</v>
      </c>
      <c r="H7" s="72">
        <f t="shared" si="1"/>
        <v>96.801525924793722</v>
      </c>
    </row>
    <row r="8" spans="1:8" x14ac:dyDescent="0.25">
      <c r="A8"/>
      <c r="B8" s="16" t="s">
        <v>223</v>
      </c>
      <c r="C8" s="73">
        <v>4336394.4400000004</v>
      </c>
      <c r="D8" s="73">
        <v>5322468</v>
      </c>
      <c r="E8" s="73">
        <v>5286368</v>
      </c>
      <c r="F8" s="96">
        <v>5117284.8899999997</v>
      </c>
      <c r="G8" s="70">
        <f t="shared" si="0"/>
        <v>118.00782795026365</v>
      </c>
      <c r="H8" s="70">
        <f t="shared" si="1"/>
        <v>96.801525924793722</v>
      </c>
    </row>
    <row r="9" spans="1:8" x14ac:dyDescent="0.25">
      <c r="A9"/>
      <c r="B9" s="8" t="s">
        <v>224</v>
      </c>
      <c r="C9" s="71">
        <f>C10</f>
        <v>42684.4</v>
      </c>
      <c r="D9" s="71">
        <f>D10</f>
        <v>101800</v>
      </c>
      <c r="E9" s="71">
        <f>E10</f>
        <v>101800</v>
      </c>
      <c r="F9" s="71">
        <f>F10</f>
        <v>62991.48</v>
      </c>
      <c r="G9" s="72">
        <f t="shared" si="0"/>
        <v>147.57494541331258</v>
      </c>
      <c r="H9" s="72">
        <f t="shared" si="1"/>
        <v>61.877681728880155</v>
      </c>
    </row>
    <row r="10" spans="1:8" x14ac:dyDescent="0.25">
      <c r="A10"/>
      <c r="B10" s="16" t="s">
        <v>225</v>
      </c>
      <c r="C10" s="73">
        <v>42684.4</v>
      </c>
      <c r="D10" s="73">
        <v>101800</v>
      </c>
      <c r="E10" s="73">
        <v>101800</v>
      </c>
      <c r="F10" s="74">
        <v>62991.48</v>
      </c>
      <c r="G10" s="70">
        <f t="shared" si="0"/>
        <v>147.57494541331258</v>
      </c>
      <c r="H10" s="70">
        <f t="shared" si="1"/>
        <v>61.877681728880155</v>
      </c>
    </row>
    <row r="11" spans="1:8" x14ac:dyDescent="0.25">
      <c r="A11"/>
      <c r="B11" s="8" t="s">
        <v>226</v>
      </c>
      <c r="C11" s="71">
        <f>C12</f>
        <v>10151.23</v>
      </c>
      <c r="D11" s="71">
        <f>D12</f>
        <v>80000</v>
      </c>
      <c r="E11" s="71">
        <f>E12</f>
        <v>80000</v>
      </c>
      <c r="F11" s="71">
        <f>F12</f>
        <v>0</v>
      </c>
      <c r="G11" s="72">
        <f t="shared" si="0"/>
        <v>0</v>
      </c>
      <c r="H11" s="72">
        <f t="shared" si="1"/>
        <v>0</v>
      </c>
    </row>
    <row r="12" spans="1:8" x14ac:dyDescent="0.25">
      <c r="A12"/>
      <c r="B12" s="98" t="s">
        <v>227</v>
      </c>
      <c r="C12" s="99">
        <v>10151.23</v>
      </c>
      <c r="D12" s="99">
        <v>80000</v>
      </c>
      <c r="E12" s="99">
        <v>80000</v>
      </c>
      <c r="F12" s="96">
        <v>0</v>
      </c>
      <c r="G12" s="99">
        <f t="shared" si="0"/>
        <v>0</v>
      </c>
      <c r="H12" s="99">
        <f t="shared" si="1"/>
        <v>0</v>
      </c>
    </row>
    <row r="13" spans="1:8" x14ac:dyDescent="0.25">
      <c r="A13"/>
      <c r="B13" s="8" t="s">
        <v>228</v>
      </c>
      <c r="C13" s="71">
        <f>C14</f>
        <v>20353.18</v>
      </c>
      <c r="D13" s="71">
        <f>D14</f>
        <v>45000</v>
      </c>
      <c r="E13" s="71">
        <f>E14</f>
        <v>45000</v>
      </c>
      <c r="F13" s="71">
        <f>F14</f>
        <v>23151.93</v>
      </c>
      <c r="G13" s="72">
        <f t="shared" si="0"/>
        <v>113.75092246027403</v>
      </c>
      <c r="H13" s="72">
        <f t="shared" si="1"/>
        <v>51.448733333333337</v>
      </c>
    </row>
    <row r="14" spans="1:8" x14ac:dyDescent="0.25">
      <c r="A14"/>
      <c r="B14" s="16" t="s">
        <v>229</v>
      </c>
      <c r="C14" s="73">
        <v>20353.18</v>
      </c>
      <c r="D14" s="73">
        <v>45000</v>
      </c>
      <c r="E14" s="73">
        <v>45000</v>
      </c>
      <c r="F14" s="74">
        <v>23151.93</v>
      </c>
      <c r="G14" s="70">
        <f t="shared" si="0"/>
        <v>113.75092246027403</v>
      </c>
      <c r="H14" s="70">
        <f t="shared" si="1"/>
        <v>51.448733333333337</v>
      </c>
    </row>
    <row r="15" spans="1:8" x14ac:dyDescent="0.25">
      <c r="B15" s="8" t="s">
        <v>32</v>
      </c>
      <c r="C15" s="75">
        <f>C16+C18+C20+C22</f>
        <v>4433436.16</v>
      </c>
      <c r="D15" s="75">
        <f>D16+D18+D20+D22</f>
        <v>5545268</v>
      </c>
      <c r="E15" s="75">
        <f>E16+E18+E20+E22</f>
        <v>5559168</v>
      </c>
      <c r="F15" s="75">
        <f>F16+F18+F20+F22</f>
        <v>5194561.8599999994</v>
      </c>
      <c r="G15" s="72">
        <f t="shared" si="0"/>
        <v>117.16785068130991</v>
      </c>
      <c r="H15" s="72">
        <f t="shared" si="1"/>
        <v>93.441354173861981</v>
      </c>
    </row>
    <row r="16" spans="1:8" x14ac:dyDescent="0.25">
      <c r="A16"/>
      <c r="B16" s="8" t="s">
        <v>222</v>
      </c>
      <c r="C16" s="75">
        <f>C17</f>
        <v>4336394.4400000004</v>
      </c>
      <c r="D16" s="75">
        <f>D17</f>
        <v>5322468</v>
      </c>
      <c r="E16" s="75">
        <f>E17</f>
        <v>5336368</v>
      </c>
      <c r="F16" s="75">
        <f>F17</f>
        <v>5117284.8899999997</v>
      </c>
      <c r="G16" s="72">
        <f t="shared" si="0"/>
        <v>118.00782795026366</v>
      </c>
      <c r="H16" s="72">
        <f t="shared" si="1"/>
        <v>95.89452770123799</v>
      </c>
    </row>
    <row r="17" spans="1:8" x14ac:dyDescent="0.25">
      <c r="A17"/>
      <c r="B17" s="16" t="s">
        <v>223</v>
      </c>
      <c r="C17" s="73">
        <v>4336394.4400000004</v>
      </c>
      <c r="D17" s="73">
        <v>5322468</v>
      </c>
      <c r="E17" s="76">
        <v>5336368</v>
      </c>
      <c r="F17" s="74">
        <v>5117284.8899999997</v>
      </c>
      <c r="G17" s="70">
        <f t="shared" si="0"/>
        <v>118.00782795026366</v>
      </c>
      <c r="H17" s="70">
        <f t="shared" si="1"/>
        <v>95.89452770123799</v>
      </c>
    </row>
    <row r="18" spans="1:8" x14ac:dyDescent="0.25">
      <c r="A18"/>
      <c r="B18" s="8" t="s">
        <v>224</v>
      </c>
      <c r="C18" s="75">
        <f>C19</f>
        <v>58276.02</v>
      </c>
      <c r="D18" s="75">
        <f>D19</f>
        <v>96800</v>
      </c>
      <c r="E18" s="75">
        <f>E19</f>
        <v>96800</v>
      </c>
      <c r="F18" s="75">
        <f>F19</f>
        <v>62066.720000000001</v>
      </c>
      <c r="G18" s="72">
        <f t="shared" si="0"/>
        <v>106.50473385107631</v>
      </c>
      <c r="H18" s="72">
        <f t="shared" si="1"/>
        <v>64.118512396694214</v>
      </c>
    </row>
    <row r="19" spans="1:8" x14ac:dyDescent="0.25">
      <c r="A19"/>
      <c r="B19" s="16" t="s">
        <v>225</v>
      </c>
      <c r="C19" s="73">
        <v>58276.02</v>
      </c>
      <c r="D19" s="73">
        <v>96800</v>
      </c>
      <c r="E19" s="76">
        <v>96800</v>
      </c>
      <c r="F19" s="74">
        <v>62066.720000000001</v>
      </c>
      <c r="G19" s="70">
        <f t="shared" si="0"/>
        <v>106.50473385107631</v>
      </c>
      <c r="H19" s="70">
        <f t="shared" si="1"/>
        <v>64.118512396694214</v>
      </c>
    </row>
    <row r="20" spans="1:8" x14ac:dyDescent="0.25">
      <c r="A20"/>
      <c r="B20" s="8" t="s">
        <v>226</v>
      </c>
      <c r="C20" s="75">
        <f>C21</f>
        <v>10151.23</v>
      </c>
      <c r="D20" s="75">
        <f>D21</f>
        <v>80000</v>
      </c>
      <c r="E20" s="75">
        <f>E21</f>
        <v>80000</v>
      </c>
      <c r="F20" s="75">
        <f>F21</f>
        <v>0</v>
      </c>
      <c r="G20" s="72">
        <f t="shared" si="0"/>
        <v>0</v>
      </c>
      <c r="H20" s="72">
        <f t="shared" si="1"/>
        <v>0</v>
      </c>
    </row>
    <row r="21" spans="1:8" x14ac:dyDescent="0.25">
      <c r="A21"/>
      <c r="B21" s="16" t="s">
        <v>227</v>
      </c>
      <c r="C21" s="73">
        <v>10151.23</v>
      </c>
      <c r="D21" s="73">
        <v>80000</v>
      </c>
      <c r="E21" s="76">
        <v>80000</v>
      </c>
      <c r="F21" s="74">
        <v>0</v>
      </c>
      <c r="G21" s="70">
        <f t="shared" si="0"/>
        <v>0</v>
      </c>
      <c r="H21" s="70">
        <f t="shared" si="1"/>
        <v>0</v>
      </c>
    </row>
    <row r="22" spans="1:8" x14ac:dyDescent="0.25">
      <c r="A22"/>
      <c r="B22" s="8" t="s">
        <v>228</v>
      </c>
      <c r="C22" s="75">
        <f>C23</f>
        <v>28614.47</v>
      </c>
      <c r="D22" s="75">
        <f>D23</f>
        <v>46000</v>
      </c>
      <c r="E22" s="75">
        <f>E23</f>
        <v>46000</v>
      </c>
      <c r="F22" s="75">
        <f>F23</f>
        <v>15210.25</v>
      </c>
      <c r="G22" s="72">
        <f t="shared" si="0"/>
        <v>53.155798447428872</v>
      </c>
      <c r="H22" s="72">
        <f t="shared" si="1"/>
        <v>33.065760869565217</v>
      </c>
    </row>
    <row r="23" spans="1:8" x14ac:dyDescent="0.25">
      <c r="A23"/>
      <c r="B23" s="16" t="s">
        <v>229</v>
      </c>
      <c r="C23" s="73">
        <v>28614.47</v>
      </c>
      <c r="D23" s="73">
        <v>46000</v>
      </c>
      <c r="E23" s="76">
        <v>46000</v>
      </c>
      <c r="F23" s="74">
        <v>15210.25</v>
      </c>
      <c r="G23" s="70">
        <f t="shared" si="0"/>
        <v>53.155798447428872</v>
      </c>
      <c r="H23" s="70">
        <f t="shared" si="1"/>
        <v>33.065760869565217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tabSelected="1" workbookViewId="0">
      <selection activeCell="F8" sqref="F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0" t="s">
        <v>17</v>
      </c>
      <c r="C2" s="120"/>
      <c r="D2" s="120"/>
      <c r="E2" s="120"/>
      <c r="F2" s="120"/>
      <c r="G2" s="120"/>
      <c r="H2" s="12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4433436.16</v>
      </c>
      <c r="D6" s="75">
        <f t="shared" si="0"/>
        <v>5545268</v>
      </c>
      <c r="E6" s="75">
        <f t="shared" si="0"/>
        <v>5559168</v>
      </c>
      <c r="F6" s="75">
        <f t="shared" si="0"/>
        <v>5194561.8600000003</v>
      </c>
      <c r="G6" s="70">
        <f>(F6*100)/C6</f>
        <v>117.16785068130991</v>
      </c>
      <c r="H6" s="70">
        <f>(F6*100)/E6</f>
        <v>93.441354173861981</v>
      </c>
    </row>
    <row r="7" spans="2:8" x14ac:dyDescent="0.25">
      <c r="B7" s="8" t="s">
        <v>230</v>
      </c>
      <c r="C7" s="75">
        <f t="shared" si="0"/>
        <v>4433436.16</v>
      </c>
      <c r="D7" s="75">
        <f t="shared" si="0"/>
        <v>5545268</v>
      </c>
      <c r="E7" s="75">
        <f t="shared" si="0"/>
        <v>5559168</v>
      </c>
      <c r="F7" s="75">
        <f t="shared" si="0"/>
        <v>5194561.8600000003</v>
      </c>
      <c r="G7" s="70">
        <f>(F7*100)/C7</f>
        <v>117.16785068130991</v>
      </c>
      <c r="H7" s="70">
        <f>(F7*100)/E7</f>
        <v>93.441354173861981</v>
      </c>
    </row>
    <row r="8" spans="2:8" x14ac:dyDescent="0.25">
      <c r="B8" s="11" t="s">
        <v>231</v>
      </c>
      <c r="C8" s="73">
        <v>4433436.16</v>
      </c>
      <c r="D8" s="73">
        <v>5545268</v>
      </c>
      <c r="E8" s="73">
        <v>5559168</v>
      </c>
      <c r="F8" s="74">
        <v>5194561.8600000003</v>
      </c>
      <c r="G8" s="70">
        <f>(F8*100)/C8</f>
        <v>117.16785068130991</v>
      </c>
      <c r="H8" s="70">
        <f>(F8*100)/E8</f>
        <v>93.441354173861981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20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5.75" customHeight="1" x14ac:dyDescent="0.25">
      <c r="B5" s="120" t="s">
        <v>18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6" t="s">
        <v>3</v>
      </c>
      <c r="C7" s="127"/>
      <c r="D7" s="127"/>
      <c r="E7" s="127"/>
      <c r="F7" s="128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6">
        <v>1</v>
      </c>
      <c r="C8" s="127"/>
      <c r="D8" s="127"/>
      <c r="E8" s="127"/>
      <c r="F8" s="128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B11" sqref="B11:H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2" t="s">
        <v>19</v>
      </c>
      <c r="C2" s="132"/>
      <c r="D2" s="132"/>
      <c r="E2" s="132"/>
      <c r="F2" s="132"/>
      <c r="G2" s="132"/>
      <c r="H2" s="13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0" si="0">C11</f>
        <v>0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69" t="e">
        <f>(F10*100)/C10</f>
        <v>#DIV/0!</v>
      </c>
      <c r="H10" s="69" t="e">
        <f>(F10*100)/E10</f>
        <v>#DIV/0!</v>
      </c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30"/>
  <sheetViews>
    <sheetView topLeftCell="A157" zoomScaleNormal="100" workbookViewId="0">
      <selection activeCell="D6" sqref="D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232</v>
      </c>
      <c r="C1" s="39"/>
    </row>
    <row r="2" spans="1:6" ht="15" customHeight="1" x14ac:dyDescent="0.2">
      <c r="A2" s="41" t="s">
        <v>34</v>
      </c>
      <c r="B2" s="42" t="s">
        <v>233</v>
      </c>
      <c r="C2" s="39"/>
    </row>
    <row r="3" spans="1:6" s="39" customFormat="1" ht="43.5" customHeight="1" x14ac:dyDescent="0.2">
      <c r="A3" s="43" t="s">
        <v>35</v>
      </c>
      <c r="B3" s="37" t="s">
        <v>234</v>
      </c>
    </row>
    <row r="4" spans="1:6" s="39" customFormat="1" x14ac:dyDescent="0.2">
      <c r="A4" s="43" t="s">
        <v>36</v>
      </c>
      <c r="B4" s="44" t="s">
        <v>235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  <c r="C6" s="39">
        <f>SUM(C7:C10)</f>
        <v>5545268</v>
      </c>
      <c r="D6" s="39">
        <f t="shared" ref="D6:F6" si="0">SUM(D7:D10)</f>
        <v>5559168</v>
      </c>
      <c r="E6" s="39">
        <f t="shared" si="0"/>
        <v>5194561.8600000003</v>
      </c>
      <c r="F6" s="39">
        <f t="shared" si="0"/>
        <v>193.07880096749744</v>
      </c>
    </row>
    <row r="7" spans="1:6" x14ac:dyDescent="0.2">
      <c r="A7" s="47" t="s">
        <v>236</v>
      </c>
      <c r="B7" s="46"/>
      <c r="C7" s="77">
        <f>C14+C58</f>
        <v>5322468</v>
      </c>
      <c r="D7" s="77">
        <f>D14+D58</f>
        <v>5336368</v>
      </c>
      <c r="E7" s="77">
        <f>E14+E58</f>
        <v>5117284.8900000006</v>
      </c>
      <c r="F7" s="77">
        <f>(E7*100)/D7</f>
        <v>95.894527701238005</v>
      </c>
    </row>
    <row r="8" spans="1:6" x14ac:dyDescent="0.2">
      <c r="A8" s="47" t="s">
        <v>95</v>
      </c>
      <c r="B8" s="46"/>
      <c r="C8" s="77">
        <f>C94+C121</f>
        <v>96800</v>
      </c>
      <c r="D8" s="77">
        <f>D94+D121</f>
        <v>96800</v>
      </c>
      <c r="E8" s="77">
        <f>E94+E121</f>
        <v>62066.720000000001</v>
      </c>
      <c r="F8" s="77">
        <f>(E8*100)/D8</f>
        <v>64.118512396694214</v>
      </c>
    </row>
    <row r="9" spans="1:6" x14ac:dyDescent="0.2">
      <c r="A9" s="47" t="s">
        <v>237</v>
      </c>
      <c r="B9" s="46"/>
      <c r="C9" s="77">
        <f>C80</f>
        <v>80000</v>
      </c>
      <c r="D9" s="77">
        <f>D80</f>
        <v>80000</v>
      </c>
      <c r="E9" s="77">
        <f>E80</f>
        <v>0</v>
      </c>
      <c r="F9" s="77">
        <f>(E9*100)/D9</f>
        <v>0</v>
      </c>
    </row>
    <row r="10" spans="1:6" x14ac:dyDescent="0.2">
      <c r="A10" s="47" t="s">
        <v>238</v>
      </c>
      <c r="B10" s="46"/>
      <c r="C10" s="77">
        <f>C147+C163</f>
        <v>46000</v>
      </c>
      <c r="D10" s="77">
        <f>D147+D163</f>
        <v>46000</v>
      </c>
      <c r="E10" s="77">
        <f>E147+E163</f>
        <v>15210.249999999998</v>
      </c>
      <c r="F10" s="77">
        <f>(E10*100)/D10</f>
        <v>33.06576086956521</v>
      </c>
    </row>
    <row r="11" spans="1:6" s="57" customFormat="1" x14ac:dyDescent="0.2"/>
    <row r="12" spans="1:6" ht="38.25" x14ac:dyDescent="0.2">
      <c r="A12" s="47" t="s">
        <v>239</v>
      </c>
      <c r="B12" s="47" t="s">
        <v>240</v>
      </c>
      <c r="C12" s="47" t="s">
        <v>43</v>
      </c>
      <c r="D12" s="47" t="s">
        <v>241</v>
      </c>
      <c r="E12" s="47" t="s">
        <v>242</v>
      </c>
      <c r="F12" s="47" t="s">
        <v>243</v>
      </c>
    </row>
    <row r="13" spans="1:6" x14ac:dyDescent="0.2">
      <c r="A13" s="48" t="s">
        <v>236</v>
      </c>
      <c r="B13" s="48" t="s">
        <v>244</v>
      </c>
      <c r="C13" s="78">
        <f t="shared" ref="C13:D13" si="1">C14+C58</f>
        <v>5322468</v>
      </c>
      <c r="D13" s="78">
        <f t="shared" si="1"/>
        <v>5336368</v>
      </c>
      <c r="E13" s="78">
        <f>E14+E58</f>
        <v>5117284.8900000006</v>
      </c>
      <c r="F13" s="79">
        <f>(E13*100)/D13</f>
        <v>95.894527701238005</v>
      </c>
    </row>
    <row r="14" spans="1:6" x14ac:dyDescent="0.2">
      <c r="A14" s="49" t="s">
        <v>93</v>
      </c>
      <c r="B14" s="50" t="s">
        <v>94</v>
      </c>
      <c r="C14" s="80">
        <f>C15+C25+C53</f>
        <v>4731123</v>
      </c>
      <c r="D14" s="80">
        <f>D15+D25+D53</f>
        <v>4702423</v>
      </c>
      <c r="E14" s="80">
        <f>E15+E25+E53</f>
        <v>4693904.37</v>
      </c>
      <c r="F14" s="81">
        <f>(E14*100)/D14</f>
        <v>99.818845943888931</v>
      </c>
    </row>
    <row r="15" spans="1:6" x14ac:dyDescent="0.2">
      <c r="A15" s="51" t="s">
        <v>95</v>
      </c>
      <c r="B15" s="52" t="s">
        <v>96</v>
      </c>
      <c r="C15" s="82">
        <f>C16+C20+C22</f>
        <v>3759523</v>
      </c>
      <c r="D15" s="82">
        <f>D16+D20+D22</f>
        <v>3795023</v>
      </c>
      <c r="E15" s="82">
        <f>E16+E20+E22</f>
        <v>3792565.2</v>
      </c>
      <c r="F15" s="81">
        <f>(E15*100)/D15</f>
        <v>99.935236229134844</v>
      </c>
    </row>
    <row r="16" spans="1:6" x14ac:dyDescent="0.2">
      <c r="A16" s="53" t="s">
        <v>97</v>
      </c>
      <c r="B16" s="54" t="s">
        <v>98</v>
      </c>
      <c r="C16" s="83">
        <f>C17+C18+C19</f>
        <v>2847124</v>
      </c>
      <c r="D16" s="83">
        <f>D17+D18+D19</f>
        <v>2911624</v>
      </c>
      <c r="E16" s="83">
        <f>E17+E18+E19</f>
        <v>2850587.84</v>
      </c>
      <c r="F16" s="83">
        <f>(E16*100)/D16</f>
        <v>97.903707346827744</v>
      </c>
    </row>
    <row r="17" spans="1:6" x14ac:dyDescent="0.2">
      <c r="A17" s="55" t="s">
        <v>99</v>
      </c>
      <c r="B17" s="56" t="s">
        <v>100</v>
      </c>
      <c r="C17" s="84">
        <v>2810124</v>
      </c>
      <c r="D17" s="84">
        <v>2855624</v>
      </c>
      <c r="E17" s="84">
        <v>2694170.84</v>
      </c>
      <c r="F17" s="84"/>
    </row>
    <row r="18" spans="1:6" x14ac:dyDescent="0.2">
      <c r="A18" s="55" t="s">
        <v>101</v>
      </c>
      <c r="B18" s="56" t="s">
        <v>102</v>
      </c>
      <c r="C18" s="84">
        <v>37000</v>
      </c>
      <c r="D18" s="84">
        <v>56000</v>
      </c>
      <c r="E18" s="84">
        <v>156417</v>
      </c>
      <c r="F18" s="84"/>
    </row>
    <row r="19" spans="1:6" x14ac:dyDescent="0.2">
      <c r="A19" s="55" t="s">
        <v>245</v>
      </c>
      <c r="B19" s="56" t="s">
        <v>246</v>
      </c>
      <c r="C19" s="84">
        <v>0</v>
      </c>
      <c r="D19" s="84">
        <v>0</v>
      </c>
      <c r="E19" s="84">
        <v>0</v>
      </c>
      <c r="F19" s="84"/>
    </row>
    <row r="20" spans="1:6" x14ac:dyDescent="0.2">
      <c r="A20" s="53" t="s">
        <v>103</v>
      </c>
      <c r="B20" s="54" t="s">
        <v>104</v>
      </c>
      <c r="C20" s="83">
        <f>C21</f>
        <v>140000</v>
      </c>
      <c r="D20" s="83">
        <f>D21</f>
        <v>190000</v>
      </c>
      <c r="E20" s="83">
        <f>E21</f>
        <v>164059</v>
      </c>
      <c r="F20" s="83">
        <f>(E20*100)/D20</f>
        <v>86.346842105263164</v>
      </c>
    </row>
    <row r="21" spans="1:6" x14ac:dyDescent="0.2">
      <c r="A21" s="55" t="s">
        <v>105</v>
      </c>
      <c r="B21" s="56" t="s">
        <v>104</v>
      </c>
      <c r="C21" s="84">
        <v>140000</v>
      </c>
      <c r="D21" s="84">
        <v>190000</v>
      </c>
      <c r="E21" s="84">
        <v>164059</v>
      </c>
      <c r="F21" s="84"/>
    </row>
    <row r="22" spans="1:6" x14ac:dyDescent="0.2">
      <c r="A22" s="53" t="s">
        <v>106</v>
      </c>
      <c r="B22" s="54" t="s">
        <v>107</v>
      </c>
      <c r="C22" s="83">
        <f>C23+C24</f>
        <v>772399</v>
      </c>
      <c r="D22" s="83">
        <f>D23+D24</f>
        <v>693399</v>
      </c>
      <c r="E22" s="83">
        <f>E23+E24</f>
        <v>777918.3600000001</v>
      </c>
      <c r="F22" s="83">
        <f>(E22*100)/D22</f>
        <v>112.1891378556935</v>
      </c>
    </row>
    <row r="23" spans="1:6" x14ac:dyDescent="0.2">
      <c r="A23" s="55" t="s">
        <v>108</v>
      </c>
      <c r="B23" s="56" t="s">
        <v>109</v>
      </c>
      <c r="C23" s="84">
        <v>399855</v>
      </c>
      <c r="D23" s="84">
        <v>320855</v>
      </c>
      <c r="E23" s="84">
        <v>307588.34000000003</v>
      </c>
      <c r="F23" s="84"/>
    </row>
    <row r="24" spans="1:6" x14ac:dyDescent="0.2">
      <c r="A24" s="55" t="s">
        <v>110</v>
      </c>
      <c r="B24" s="56" t="s">
        <v>111</v>
      </c>
      <c r="C24" s="84">
        <v>372544</v>
      </c>
      <c r="D24" s="84">
        <v>372544</v>
      </c>
      <c r="E24" s="84">
        <v>470330.02</v>
      </c>
      <c r="F24" s="84"/>
    </row>
    <row r="25" spans="1:6" x14ac:dyDescent="0.2">
      <c r="A25" s="51" t="s">
        <v>112</v>
      </c>
      <c r="B25" s="52" t="s">
        <v>113</v>
      </c>
      <c r="C25" s="82">
        <f>C26+C30+C37+C47</f>
        <v>964600</v>
      </c>
      <c r="D25" s="82">
        <f>D26+D30+D37+D47</f>
        <v>900400</v>
      </c>
      <c r="E25" s="82">
        <f>E26+E30+E37+E47</f>
        <v>899729.53000000014</v>
      </c>
      <c r="F25" s="81">
        <f>(E25*100)/D25</f>
        <v>99.925536428254119</v>
      </c>
    </row>
    <row r="26" spans="1:6" x14ac:dyDescent="0.2">
      <c r="A26" s="53" t="s">
        <v>114</v>
      </c>
      <c r="B26" s="54" t="s">
        <v>115</v>
      </c>
      <c r="C26" s="83">
        <f>C27+C28+C29</f>
        <v>46000</v>
      </c>
      <c r="D26" s="83">
        <f>D27+D28+D29</f>
        <v>46000</v>
      </c>
      <c r="E26" s="83">
        <f>E27+E28+E29</f>
        <v>54156.39</v>
      </c>
      <c r="F26" s="83">
        <f>(E26*100)/D26</f>
        <v>117.73128260869565</v>
      </c>
    </row>
    <row r="27" spans="1:6" x14ac:dyDescent="0.2">
      <c r="A27" s="55" t="s">
        <v>116</v>
      </c>
      <c r="B27" s="56" t="s">
        <v>117</v>
      </c>
      <c r="C27" s="84">
        <v>5000</v>
      </c>
      <c r="D27" s="84">
        <v>5000</v>
      </c>
      <c r="E27" s="84">
        <v>6611.15</v>
      </c>
      <c r="F27" s="84"/>
    </row>
    <row r="28" spans="1:6" ht="25.5" x14ac:dyDescent="0.2">
      <c r="A28" s="55" t="s">
        <v>118</v>
      </c>
      <c r="B28" s="56" t="s">
        <v>119</v>
      </c>
      <c r="C28" s="84">
        <v>40000</v>
      </c>
      <c r="D28" s="84">
        <v>40000</v>
      </c>
      <c r="E28" s="84">
        <v>45415.64</v>
      </c>
      <c r="F28" s="84"/>
    </row>
    <row r="29" spans="1:6" x14ac:dyDescent="0.2">
      <c r="A29" s="55" t="s">
        <v>120</v>
      </c>
      <c r="B29" s="56" t="s">
        <v>121</v>
      </c>
      <c r="C29" s="84">
        <v>1000</v>
      </c>
      <c r="D29" s="84">
        <v>1000</v>
      </c>
      <c r="E29" s="84">
        <v>2129.6</v>
      </c>
      <c r="F29" s="84"/>
    </row>
    <row r="30" spans="1:6" x14ac:dyDescent="0.2">
      <c r="A30" s="53" t="s">
        <v>122</v>
      </c>
      <c r="B30" s="54" t="s">
        <v>123</v>
      </c>
      <c r="C30" s="83">
        <f>C31+C32+C33+C34+C35+C36</f>
        <v>710500</v>
      </c>
      <c r="D30" s="83">
        <f>D31+D32+D33+D34+D35+D36</f>
        <v>646300</v>
      </c>
      <c r="E30" s="83">
        <f>E31+E32+E33+E34+E35+E36</f>
        <v>580796.99000000011</v>
      </c>
      <c r="F30" s="83">
        <f>(E30*100)/D30</f>
        <v>89.86492186291197</v>
      </c>
    </row>
    <row r="31" spans="1:6" x14ac:dyDescent="0.2">
      <c r="A31" s="55" t="s">
        <v>124</v>
      </c>
      <c r="B31" s="56" t="s">
        <v>125</v>
      </c>
      <c r="C31" s="84">
        <v>60000</v>
      </c>
      <c r="D31" s="84">
        <v>60000</v>
      </c>
      <c r="E31" s="84">
        <v>43919.31</v>
      </c>
      <c r="F31" s="84"/>
    </row>
    <row r="32" spans="1:6" x14ac:dyDescent="0.2">
      <c r="A32" s="55" t="s">
        <v>126</v>
      </c>
      <c r="B32" s="56" t="s">
        <v>127</v>
      </c>
      <c r="C32" s="84">
        <v>400000</v>
      </c>
      <c r="D32" s="84">
        <v>400000</v>
      </c>
      <c r="E32" s="84">
        <v>330592.15000000002</v>
      </c>
      <c r="F32" s="84"/>
    </row>
    <row r="33" spans="1:6" x14ac:dyDescent="0.2">
      <c r="A33" s="55" t="s">
        <v>128</v>
      </c>
      <c r="B33" s="56" t="s">
        <v>129</v>
      </c>
      <c r="C33" s="84">
        <v>220000</v>
      </c>
      <c r="D33" s="84">
        <v>155800</v>
      </c>
      <c r="E33" s="84">
        <v>155136.46</v>
      </c>
      <c r="F33" s="84"/>
    </row>
    <row r="34" spans="1:6" x14ac:dyDescent="0.2">
      <c r="A34" s="55" t="s">
        <v>130</v>
      </c>
      <c r="B34" s="56" t="s">
        <v>131</v>
      </c>
      <c r="C34" s="84">
        <v>12500</v>
      </c>
      <c r="D34" s="84">
        <v>12500</v>
      </c>
      <c r="E34" s="84">
        <v>31688.99</v>
      </c>
      <c r="F34" s="84"/>
    </row>
    <row r="35" spans="1:6" x14ac:dyDescent="0.2">
      <c r="A35" s="55" t="s">
        <v>132</v>
      </c>
      <c r="B35" s="56" t="s">
        <v>133</v>
      </c>
      <c r="C35" s="84">
        <v>10000</v>
      </c>
      <c r="D35" s="84">
        <v>10000</v>
      </c>
      <c r="E35" s="84">
        <v>11035.04</v>
      </c>
      <c r="F35" s="84"/>
    </row>
    <row r="36" spans="1:6" x14ac:dyDescent="0.2">
      <c r="A36" s="55" t="s">
        <v>134</v>
      </c>
      <c r="B36" s="56" t="s">
        <v>135</v>
      </c>
      <c r="C36" s="84">
        <v>8000</v>
      </c>
      <c r="D36" s="84">
        <v>8000</v>
      </c>
      <c r="E36" s="84">
        <v>8425.0400000000009</v>
      </c>
      <c r="F36" s="84"/>
    </row>
    <row r="37" spans="1:6" x14ac:dyDescent="0.2">
      <c r="A37" s="53" t="s">
        <v>136</v>
      </c>
      <c r="B37" s="54" t="s">
        <v>137</v>
      </c>
      <c r="C37" s="83">
        <f>C38+C39+C40+C41+C42+C43+C44+C45+C46</f>
        <v>158400</v>
      </c>
      <c r="D37" s="83">
        <f>D38+D39+D40+D41+D42+D43+D44+D45+D46</f>
        <v>158400</v>
      </c>
      <c r="E37" s="83">
        <f>E38+E39+E40+E41+E42+E43+E44+E45+E46</f>
        <v>193147.01999999996</v>
      </c>
      <c r="F37" s="83">
        <f>(E37*100)/D37</f>
        <v>121.93624999999997</v>
      </c>
    </row>
    <row r="38" spans="1:6" x14ac:dyDescent="0.2">
      <c r="A38" s="55" t="s">
        <v>138</v>
      </c>
      <c r="B38" s="56" t="s">
        <v>139</v>
      </c>
      <c r="C38" s="84">
        <v>16000</v>
      </c>
      <c r="D38" s="84">
        <v>16000</v>
      </c>
      <c r="E38" s="84">
        <v>21047.62</v>
      </c>
      <c r="F38" s="84"/>
    </row>
    <row r="39" spans="1:6" x14ac:dyDescent="0.2">
      <c r="A39" s="55" t="s">
        <v>140</v>
      </c>
      <c r="B39" s="56" t="s">
        <v>141</v>
      </c>
      <c r="C39" s="84">
        <v>30000</v>
      </c>
      <c r="D39" s="84">
        <v>30000</v>
      </c>
      <c r="E39" s="84">
        <v>32935.18</v>
      </c>
      <c r="F39" s="84"/>
    </row>
    <row r="40" spans="1:6" x14ac:dyDescent="0.2">
      <c r="A40" s="55" t="s">
        <v>142</v>
      </c>
      <c r="B40" s="56" t="s">
        <v>143</v>
      </c>
      <c r="C40" s="84">
        <v>3500</v>
      </c>
      <c r="D40" s="84">
        <v>3500</v>
      </c>
      <c r="E40" s="84">
        <v>1873.1</v>
      </c>
      <c r="F40" s="84"/>
    </row>
    <row r="41" spans="1:6" x14ac:dyDescent="0.2">
      <c r="A41" s="55" t="s">
        <v>144</v>
      </c>
      <c r="B41" s="56" t="s">
        <v>145</v>
      </c>
      <c r="C41" s="84">
        <v>60000</v>
      </c>
      <c r="D41" s="84">
        <v>60000</v>
      </c>
      <c r="E41" s="84">
        <v>75400.25</v>
      </c>
      <c r="F41" s="84"/>
    </row>
    <row r="42" spans="1:6" x14ac:dyDescent="0.2">
      <c r="A42" s="55" t="s">
        <v>146</v>
      </c>
      <c r="B42" s="56" t="s">
        <v>147</v>
      </c>
      <c r="C42" s="84">
        <v>1400</v>
      </c>
      <c r="D42" s="84">
        <v>1400</v>
      </c>
      <c r="E42" s="84">
        <v>1200</v>
      </c>
      <c r="F42" s="84"/>
    </row>
    <row r="43" spans="1:6" x14ac:dyDescent="0.2">
      <c r="A43" s="55" t="s">
        <v>148</v>
      </c>
      <c r="B43" s="56" t="s">
        <v>149</v>
      </c>
      <c r="C43" s="84">
        <v>20000</v>
      </c>
      <c r="D43" s="84">
        <v>20000</v>
      </c>
      <c r="E43" s="84">
        <v>8372.14</v>
      </c>
      <c r="F43" s="84"/>
    </row>
    <row r="44" spans="1:6" x14ac:dyDescent="0.2">
      <c r="A44" s="55" t="s">
        <v>150</v>
      </c>
      <c r="B44" s="56" t="s">
        <v>151</v>
      </c>
      <c r="C44" s="84">
        <v>12000</v>
      </c>
      <c r="D44" s="84">
        <v>12000</v>
      </c>
      <c r="E44" s="84">
        <v>11743.49</v>
      </c>
      <c r="F44" s="84"/>
    </row>
    <row r="45" spans="1:6" x14ac:dyDescent="0.2">
      <c r="A45" s="55" t="s">
        <v>152</v>
      </c>
      <c r="B45" s="56" t="s">
        <v>153</v>
      </c>
      <c r="C45" s="84">
        <v>500</v>
      </c>
      <c r="D45" s="84">
        <v>500</v>
      </c>
      <c r="E45" s="84">
        <v>0</v>
      </c>
      <c r="F45" s="84"/>
    </row>
    <row r="46" spans="1:6" x14ac:dyDescent="0.2">
      <c r="A46" s="55" t="s">
        <v>154</v>
      </c>
      <c r="B46" s="56" t="s">
        <v>155</v>
      </c>
      <c r="C46" s="84">
        <v>15000</v>
      </c>
      <c r="D46" s="84">
        <v>15000</v>
      </c>
      <c r="E46" s="84">
        <v>40575.24</v>
      </c>
      <c r="F46" s="84"/>
    </row>
    <row r="47" spans="1:6" x14ac:dyDescent="0.2">
      <c r="A47" s="53" t="s">
        <v>156</v>
      </c>
      <c r="B47" s="54" t="s">
        <v>157</v>
      </c>
      <c r="C47" s="83">
        <f>C48+C49+C50+C51+C52</f>
        <v>49700</v>
      </c>
      <c r="D47" s="83">
        <f>D48+D49+D50+D51+D52</f>
        <v>49700</v>
      </c>
      <c r="E47" s="83">
        <f>E48+E49+E50+E51+E52</f>
        <v>71629.13</v>
      </c>
      <c r="F47" s="83">
        <f>(E47*100)/D47</f>
        <v>144.12299798792756</v>
      </c>
    </row>
    <row r="48" spans="1:6" x14ac:dyDescent="0.2">
      <c r="A48" s="55" t="s">
        <v>158</v>
      </c>
      <c r="B48" s="56" t="s">
        <v>159</v>
      </c>
      <c r="C48" s="84">
        <v>40000</v>
      </c>
      <c r="D48" s="84">
        <v>40000</v>
      </c>
      <c r="E48" s="84">
        <v>57200</v>
      </c>
      <c r="F48" s="84"/>
    </row>
    <row r="49" spans="1:6" x14ac:dyDescent="0.2">
      <c r="A49" s="55" t="s">
        <v>160</v>
      </c>
      <c r="B49" s="56" t="s">
        <v>161</v>
      </c>
      <c r="C49" s="84">
        <v>5100</v>
      </c>
      <c r="D49" s="84">
        <v>5100</v>
      </c>
      <c r="E49" s="84">
        <v>9553.75</v>
      </c>
      <c r="F49" s="84"/>
    </row>
    <row r="50" spans="1:6" x14ac:dyDescent="0.2">
      <c r="A50" s="55" t="s">
        <v>162</v>
      </c>
      <c r="B50" s="56" t="s">
        <v>163</v>
      </c>
      <c r="C50" s="84">
        <v>2000</v>
      </c>
      <c r="D50" s="84">
        <v>2000</v>
      </c>
      <c r="E50" s="84">
        <v>3043.44</v>
      </c>
      <c r="F50" s="84"/>
    </row>
    <row r="51" spans="1:6" x14ac:dyDescent="0.2">
      <c r="A51" s="55" t="s">
        <v>164</v>
      </c>
      <c r="B51" s="56" t="s">
        <v>165</v>
      </c>
      <c r="C51" s="84">
        <v>1000</v>
      </c>
      <c r="D51" s="84">
        <v>1000</v>
      </c>
      <c r="E51" s="84">
        <v>518.59</v>
      </c>
      <c r="F51" s="84"/>
    </row>
    <row r="52" spans="1:6" x14ac:dyDescent="0.2">
      <c r="A52" s="55" t="s">
        <v>166</v>
      </c>
      <c r="B52" s="56" t="s">
        <v>157</v>
      </c>
      <c r="C52" s="84">
        <v>1600</v>
      </c>
      <c r="D52" s="84">
        <v>1600</v>
      </c>
      <c r="E52" s="84">
        <v>1313.35</v>
      </c>
      <c r="F52" s="84"/>
    </row>
    <row r="53" spans="1:6" x14ac:dyDescent="0.2">
      <c r="A53" s="51" t="s">
        <v>167</v>
      </c>
      <c r="B53" s="52" t="s">
        <v>168</v>
      </c>
      <c r="C53" s="82">
        <f>C54+C56</f>
        <v>7000</v>
      </c>
      <c r="D53" s="82">
        <f>D54+D56</f>
        <v>7000</v>
      </c>
      <c r="E53" s="82">
        <f>E54+E56</f>
        <v>1609.64</v>
      </c>
      <c r="F53" s="81">
        <f>(E53*100)/D53</f>
        <v>22.994857142857143</v>
      </c>
    </row>
    <row r="54" spans="1:6" x14ac:dyDescent="0.2">
      <c r="A54" s="53" t="s">
        <v>169</v>
      </c>
      <c r="B54" s="54" t="s">
        <v>170</v>
      </c>
      <c r="C54" s="83">
        <f>C55</f>
        <v>5500</v>
      </c>
      <c r="D54" s="83">
        <f>D55</f>
        <v>5500</v>
      </c>
      <c r="E54" s="83">
        <f>E55</f>
        <v>0</v>
      </c>
      <c r="F54" s="83">
        <f>(E54*100)/D54</f>
        <v>0</v>
      </c>
    </row>
    <row r="55" spans="1:6" ht="25.5" x14ac:dyDescent="0.2">
      <c r="A55" s="55" t="s">
        <v>171</v>
      </c>
      <c r="B55" s="56" t="s">
        <v>172</v>
      </c>
      <c r="C55" s="84">
        <v>5500</v>
      </c>
      <c r="D55" s="84">
        <v>5500</v>
      </c>
      <c r="E55" s="84">
        <v>0</v>
      </c>
      <c r="F55" s="84"/>
    </row>
    <row r="56" spans="1:6" x14ac:dyDescent="0.2">
      <c r="A56" s="53" t="s">
        <v>173</v>
      </c>
      <c r="B56" s="54" t="s">
        <v>174</v>
      </c>
      <c r="C56" s="83">
        <f>C57</f>
        <v>1500</v>
      </c>
      <c r="D56" s="83">
        <f>D57</f>
        <v>1500</v>
      </c>
      <c r="E56" s="83">
        <f>E57</f>
        <v>1609.64</v>
      </c>
      <c r="F56" s="83">
        <f>(E56*100)/D56</f>
        <v>107.30933333333333</v>
      </c>
    </row>
    <row r="57" spans="1:6" x14ac:dyDescent="0.2">
      <c r="A57" s="55" t="s">
        <v>175</v>
      </c>
      <c r="B57" s="56" t="s">
        <v>176</v>
      </c>
      <c r="C57" s="84">
        <v>1500</v>
      </c>
      <c r="D57" s="84">
        <v>1500</v>
      </c>
      <c r="E57" s="84">
        <v>1609.64</v>
      </c>
      <c r="F57" s="84"/>
    </row>
    <row r="58" spans="1:6" x14ac:dyDescent="0.2">
      <c r="A58" s="49" t="s">
        <v>183</v>
      </c>
      <c r="B58" s="50" t="s">
        <v>184</v>
      </c>
      <c r="C58" s="80">
        <f>C59+C70</f>
        <v>591345</v>
      </c>
      <c r="D58" s="80">
        <f>D59+D70</f>
        <v>633945</v>
      </c>
      <c r="E58" s="80">
        <f>E59+E70</f>
        <v>423380.52</v>
      </c>
      <c r="F58" s="81">
        <f>(E58*100)/D58</f>
        <v>66.785055485886005</v>
      </c>
    </row>
    <row r="59" spans="1:6" x14ac:dyDescent="0.2">
      <c r="A59" s="51" t="s">
        <v>185</v>
      </c>
      <c r="B59" s="52" t="s">
        <v>186</v>
      </c>
      <c r="C59" s="82">
        <f>C60+C62+C68</f>
        <v>135500</v>
      </c>
      <c r="D59" s="82">
        <f>D60+D62+D68</f>
        <v>178100</v>
      </c>
      <c r="E59" s="82">
        <f>E60+E62+E68</f>
        <v>177910.82</v>
      </c>
      <c r="F59" s="81">
        <f>(E59*100)/D59</f>
        <v>99.893778775968556</v>
      </c>
    </row>
    <row r="60" spans="1:6" x14ac:dyDescent="0.2">
      <c r="A60" s="53" t="s">
        <v>187</v>
      </c>
      <c r="B60" s="54" t="s">
        <v>188</v>
      </c>
      <c r="C60" s="83">
        <f>C61</f>
        <v>7000</v>
      </c>
      <c r="D60" s="83">
        <f>D61</f>
        <v>43000</v>
      </c>
      <c r="E60" s="83">
        <f>E61</f>
        <v>42882.07</v>
      </c>
      <c r="F60" s="83">
        <f>(E60*100)/D60</f>
        <v>99.725744186046512</v>
      </c>
    </row>
    <row r="61" spans="1:6" x14ac:dyDescent="0.2">
      <c r="A61" s="55" t="s">
        <v>189</v>
      </c>
      <c r="B61" s="56" t="s">
        <v>190</v>
      </c>
      <c r="C61" s="84">
        <v>7000</v>
      </c>
      <c r="D61" s="84">
        <v>43000</v>
      </c>
      <c r="E61" s="84">
        <v>42882.07</v>
      </c>
      <c r="F61" s="84"/>
    </row>
    <row r="62" spans="1:6" x14ac:dyDescent="0.2">
      <c r="A62" s="53" t="s">
        <v>191</v>
      </c>
      <c r="B62" s="54" t="s">
        <v>192</v>
      </c>
      <c r="C62" s="83">
        <f>C63+C64+C65+C66+C67</f>
        <v>48500</v>
      </c>
      <c r="D62" s="83">
        <f>D63+D64+D65+D66+D67</f>
        <v>55100</v>
      </c>
      <c r="E62" s="83">
        <f>E63+E64+E65+E66+E67</f>
        <v>45791.25</v>
      </c>
      <c r="F62" s="83">
        <f>(E62*100)/D62</f>
        <v>83.105716878402902</v>
      </c>
    </row>
    <row r="63" spans="1:6" x14ac:dyDescent="0.2">
      <c r="A63" s="55" t="s">
        <v>193</v>
      </c>
      <c r="B63" s="56" t="s">
        <v>194</v>
      </c>
      <c r="C63" s="84">
        <v>2000</v>
      </c>
      <c r="D63" s="84">
        <v>2000</v>
      </c>
      <c r="E63" s="84">
        <v>0</v>
      </c>
      <c r="F63" s="84"/>
    </row>
    <row r="64" spans="1:6" x14ac:dyDescent="0.2">
      <c r="A64" s="55" t="s">
        <v>195</v>
      </c>
      <c r="B64" s="56" t="s">
        <v>196</v>
      </c>
      <c r="C64" s="84">
        <v>500</v>
      </c>
      <c r="D64" s="84">
        <v>500</v>
      </c>
      <c r="E64" s="84">
        <v>6790</v>
      </c>
      <c r="F64" s="84"/>
    </row>
    <row r="65" spans="1:6" x14ac:dyDescent="0.2">
      <c r="A65" s="55" t="s">
        <v>197</v>
      </c>
      <c r="B65" s="56" t="s">
        <v>198</v>
      </c>
      <c r="C65" s="84">
        <v>1000</v>
      </c>
      <c r="D65" s="84">
        <v>1000</v>
      </c>
      <c r="E65" s="84">
        <v>3811.25</v>
      </c>
      <c r="F65" s="84"/>
    </row>
    <row r="66" spans="1:6" x14ac:dyDescent="0.2">
      <c r="A66" s="55" t="s">
        <v>199</v>
      </c>
      <c r="B66" s="56" t="s">
        <v>200</v>
      </c>
      <c r="C66" s="84">
        <v>40000</v>
      </c>
      <c r="D66" s="84">
        <v>40000</v>
      </c>
      <c r="E66" s="84">
        <v>34002.5</v>
      </c>
      <c r="F66" s="84"/>
    </row>
    <row r="67" spans="1:6" x14ac:dyDescent="0.2">
      <c r="A67" s="55" t="s">
        <v>203</v>
      </c>
      <c r="B67" s="56" t="s">
        <v>204</v>
      </c>
      <c r="C67" s="84">
        <v>5000</v>
      </c>
      <c r="D67" s="84">
        <v>11600</v>
      </c>
      <c r="E67" s="84">
        <v>1187.5</v>
      </c>
      <c r="F67" s="84"/>
    </row>
    <row r="68" spans="1:6" x14ac:dyDescent="0.2">
      <c r="A68" s="53" t="s">
        <v>205</v>
      </c>
      <c r="B68" s="54" t="s">
        <v>206</v>
      </c>
      <c r="C68" s="83">
        <f>C69</f>
        <v>80000</v>
      </c>
      <c r="D68" s="83">
        <f>D69</f>
        <v>80000</v>
      </c>
      <c r="E68" s="83">
        <f>E69</f>
        <v>89237.5</v>
      </c>
      <c r="F68" s="83">
        <f>(E68*100)/D68</f>
        <v>111.546875</v>
      </c>
    </row>
    <row r="69" spans="1:6" x14ac:dyDescent="0.2">
      <c r="A69" s="55" t="s">
        <v>207</v>
      </c>
      <c r="B69" s="56" t="s">
        <v>208</v>
      </c>
      <c r="C69" s="84">
        <v>80000</v>
      </c>
      <c r="D69" s="84">
        <v>80000</v>
      </c>
      <c r="E69" s="84">
        <v>89237.5</v>
      </c>
      <c r="F69" s="84"/>
    </row>
    <row r="70" spans="1:6" x14ac:dyDescent="0.2">
      <c r="A70" s="51" t="s">
        <v>213</v>
      </c>
      <c r="B70" s="52" t="s">
        <v>214</v>
      </c>
      <c r="C70" s="82">
        <f>C71+C73</f>
        <v>455845</v>
      </c>
      <c r="D70" s="82">
        <f>D71+D73</f>
        <v>455845</v>
      </c>
      <c r="E70" s="82">
        <f>E71+E73</f>
        <v>245469.7</v>
      </c>
      <c r="F70" s="81">
        <f>(E70*100)/D70</f>
        <v>53.84937862650682</v>
      </c>
    </row>
    <row r="71" spans="1:6" ht="25.5" x14ac:dyDescent="0.2">
      <c r="A71" s="53" t="s">
        <v>215</v>
      </c>
      <c r="B71" s="54" t="s">
        <v>216</v>
      </c>
      <c r="C71" s="83">
        <f>C72</f>
        <v>20600</v>
      </c>
      <c r="D71" s="83">
        <f>D72</f>
        <v>20600</v>
      </c>
      <c r="E71" s="83">
        <f>E72</f>
        <v>11600</v>
      </c>
      <c r="F71" s="83">
        <f>(E71*100)/D71</f>
        <v>56.310679611650485</v>
      </c>
    </row>
    <row r="72" spans="1:6" x14ac:dyDescent="0.2">
      <c r="A72" s="55" t="s">
        <v>217</v>
      </c>
      <c r="B72" s="56" t="s">
        <v>216</v>
      </c>
      <c r="C72" s="84">
        <v>20600</v>
      </c>
      <c r="D72" s="84">
        <v>20600</v>
      </c>
      <c r="E72" s="84">
        <v>11600</v>
      </c>
      <c r="F72" s="84"/>
    </row>
    <row r="73" spans="1:6" x14ac:dyDescent="0.2">
      <c r="A73" s="53" t="s">
        <v>218</v>
      </c>
      <c r="B73" s="54" t="s">
        <v>219</v>
      </c>
      <c r="C73" s="83">
        <f>C74</f>
        <v>435245</v>
      </c>
      <c r="D73" s="83">
        <f>D74</f>
        <v>435245</v>
      </c>
      <c r="E73" s="83">
        <f>E74</f>
        <v>233869.7</v>
      </c>
      <c r="F73" s="83">
        <f>(E73*100)/D73</f>
        <v>53.732886075658534</v>
      </c>
    </row>
    <row r="74" spans="1:6" x14ac:dyDescent="0.2">
      <c r="A74" s="55" t="s">
        <v>220</v>
      </c>
      <c r="B74" s="56" t="s">
        <v>221</v>
      </c>
      <c r="C74" s="84">
        <v>435245</v>
      </c>
      <c r="D74" s="84">
        <v>435245</v>
      </c>
      <c r="E74" s="84">
        <v>233869.7</v>
      </c>
      <c r="F74" s="84"/>
    </row>
    <row r="75" spans="1:6" x14ac:dyDescent="0.2">
      <c r="A75" s="49" t="s">
        <v>50</v>
      </c>
      <c r="B75" s="50" t="s">
        <v>51</v>
      </c>
      <c r="C75" s="80">
        <f t="shared" ref="C75:E76" si="2">C76</f>
        <v>5286368</v>
      </c>
      <c r="D75" s="80">
        <f t="shared" si="2"/>
        <v>5286368</v>
      </c>
      <c r="E75" s="80">
        <f t="shared" si="2"/>
        <v>5117269.5299999993</v>
      </c>
      <c r="F75" s="81">
        <f>(E75*100)/D75</f>
        <v>96.801235366134165</v>
      </c>
    </row>
    <row r="76" spans="1:6" x14ac:dyDescent="0.2">
      <c r="A76" s="51" t="s">
        <v>79</v>
      </c>
      <c r="B76" s="52" t="s">
        <v>80</v>
      </c>
      <c r="C76" s="82">
        <f t="shared" si="2"/>
        <v>5286368</v>
      </c>
      <c r="D76" s="82">
        <f t="shared" si="2"/>
        <v>5286368</v>
      </c>
      <c r="E76" s="82">
        <f t="shared" si="2"/>
        <v>5117269.5299999993</v>
      </c>
      <c r="F76" s="81">
        <f>(E76*100)/D76</f>
        <v>96.801235366134165</v>
      </c>
    </row>
    <row r="77" spans="1:6" ht="25.5" x14ac:dyDescent="0.2">
      <c r="A77" s="53" t="s">
        <v>81</v>
      </c>
      <c r="B77" s="54" t="s">
        <v>82</v>
      </c>
      <c r="C77" s="83">
        <f>C78+C79</f>
        <v>5286368</v>
      </c>
      <c r="D77" s="83">
        <f>D78+D79</f>
        <v>5286368</v>
      </c>
      <c r="E77" s="83">
        <f>E78+E79</f>
        <v>5117269.5299999993</v>
      </c>
      <c r="F77" s="83">
        <f>(E77*100)/D77</f>
        <v>96.801235366134165</v>
      </c>
    </row>
    <row r="78" spans="1:6" x14ac:dyDescent="0.2">
      <c r="A78" s="55" t="s">
        <v>83</v>
      </c>
      <c r="B78" s="56" t="s">
        <v>84</v>
      </c>
      <c r="C78" s="84">
        <v>4652423</v>
      </c>
      <c r="D78" s="84">
        <v>4652423</v>
      </c>
      <c r="E78" s="84">
        <v>4693889.01</v>
      </c>
      <c r="F78" s="84"/>
    </row>
    <row r="79" spans="1:6" ht="25.5" x14ac:dyDescent="0.2">
      <c r="A79" s="55" t="s">
        <v>85</v>
      </c>
      <c r="B79" s="56" t="s">
        <v>86</v>
      </c>
      <c r="C79" s="84">
        <v>633945</v>
      </c>
      <c r="D79" s="84">
        <v>633945</v>
      </c>
      <c r="E79" s="84">
        <v>423380.52</v>
      </c>
      <c r="F79" s="84"/>
    </row>
    <row r="80" spans="1:6" x14ac:dyDescent="0.2">
      <c r="A80" s="49" t="s">
        <v>93</v>
      </c>
      <c r="B80" s="50" t="s">
        <v>94</v>
      </c>
      <c r="C80" s="80">
        <f t="shared" ref="C80:E82" si="3">C81</f>
        <v>80000</v>
      </c>
      <c r="D80" s="80">
        <f t="shared" si="3"/>
        <v>80000</v>
      </c>
      <c r="E80" s="80">
        <f t="shared" si="3"/>
        <v>0</v>
      </c>
      <c r="F80" s="81">
        <f>(E80*100)/D80</f>
        <v>0</v>
      </c>
    </row>
    <row r="81" spans="1:6" x14ac:dyDescent="0.2">
      <c r="A81" s="51" t="s">
        <v>177</v>
      </c>
      <c r="B81" s="52" t="s">
        <v>178</v>
      </c>
      <c r="C81" s="82">
        <f t="shared" si="3"/>
        <v>80000</v>
      </c>
      <c r="D81" s="82">
        <f t="shared" si="3"/>
        <v>80000</v>
      </c>
      <c r="E81" s="82">
        <f t="shared" si="3"/>
        <v>0</v>
      </c>
      <c r="F81" s="81">
        <f>(E81*100)/D81</f>
        <v>0</v>
      </c>
    </row>
    <row r="82" spans="1:6" x14ac:dyDescent="0.2">
      <c r="A82" s="53" t="s">
        <v>179</v>
      </c>
      <c r="B82" s="54" t="s">
        <v>180</v>
      </c>
      <c r="C82" s="83">
        <f t="shared" si="3"/>
        <v>80000</v>
      </c>
      <c r="D82" s="83">
        <f t="shared" si="3"/>
        <v>80000</v>
      </c>
      <c r="E82" s="83">
        <f t="shared" si="3"/>
        <v>0</v>
      </c>
      <c r="F82" s="83">
        <f>(E82*100)/D82</f>
        <v>0</v>
      </c>
    </row>
    <row r="83" spans="1:6" x14ac:dyDescent="0.2">
      <c r="A83" s="55" t="s">
        <v>181</v>
      </c>
      <c r="B83" s="56" t="s">
        <v>182</v>
      </c>
      <c r="C83" s="84">
        <v>80000</v>
      </c>
      <c r="D83" s="84">
        <v>80000</v>
      </c>
      <c r="E83" s="84">
        <v>0</v>
      </c>
      <c r="F83" s="84"/>
    </row>
    <row r="84" spans="1:6" x14ac:dyDescent="0.2">
      <c r="A84" s="49" t="s">
        <v>50</v>
      </c>
      <c r="B84" s="50" t="s">
        <v>51</v>
      </c>
      <c r="C84" s="80">
        <f>C85+C88</f>
        <v>80000</v>
      </c>
      <c r="D84" s="80">
        <f>D85+D88</f>
        <v>80000</v>
      </c>
      <c r="E84" s="80">
        <f>E85+E88</f>
        <v>0</v>
      </c>
      <c r="F84" s="81">
        <f>(E84*100)/D84</f>
        <v>0</v>
      </c>
    </row>
    <row r="85" spans="1:6" x14ac:dyDescent="0.2">
      <c r="A85" s="51" t="s">
        <v>248</v>
      </c>
      <c r="B85" s="52" t="s">
        <v>249</v>
      </c>
      <c r="C85" s="82">
        <f t="shared" ref="C85:E86" si="4">C86</f>
        <v>0</v>
      </c>
      <c r="D85" s="82">
        <f t="shared" si="4"/>
        <v>0</v>
      </c>
      <c r="E85" s="82">
        <f t="shared" si="4"/>
        <v>0</v>
      </c>
      <c r="F85" s="81" t="e">
        <f>(E85*100)/D85</f>
        <v>#DIV/0!</v>
      </c>
    </row>
    <row r="86" spans="1:6" x14ac:dyDescent="0.2">
      <c r="A86" s="53" t="s">
        <v>250</v>
      </c>
      <c r="B86" s="54" t="s">
        <v>251</v>
      </c>
      <c r="C86" s="83">
        <f t="shared" si="4"/>
        <v>0</v>
      </c>
      <c r="D86" s="83">
        <f t="shared" si="4"/>
        <v>0</v>
      </c>
      <c r="E86" s="83">
        <f t="shared" si="4"/>
        <v>0</v>
      </c>
      <c r="F86" s="83" t="e">
        <f>(E86*100)/D86</f>
        <v>#DIV/0!</v>
      </c>
    </row>
    <row r="87" spans="1:6" x14ac:dyDescent="0.2">
      <c r="A87" s="55" t="s">
        <v>252</v>
      </c>
      <c r="B87" s="56" t="s">
        <v>253</v>
      </c>
      <c r="C87" s="84">
        <v>0</v>
      </c>
      <c r="D87" s="84">
        <v>0</v>
      </c>
      <c r="E87" s="84">
        <v>0</v>
      </c>
      <c r="F87" s="84"/>
    </row>
    <row r="88" spans="1:6" x14ac:dyDescent="0.2">
      <c r="A88" s="51" t="s">
        <v>66</v>
      </c>
      <c r="B88" s="52" t="s">
        <v>67</v>
      </c>
      <c r="C88" s="82">
        <f t="shared" ref="C88:E89" si="5">C89</f>
        <v>80000</v>
      </c>
      <c r="D88" s="82">
        <f t="shared" si="5"/>
        <v>80000</v>
      </c>
      <c r="E88" s="82">
        <f t="shared" si="5"/>
        <v>0</v>
      </c>
      <c r="F88" s="81">
        <f>(E88*100)/D88</f>
        <v>0</v>
      </c>
    </row>
    <row r="89" spans="1:6" x14ac:dyDescent="0.2">
      <c r="A89" s="53" t="s">
        <v>68</v>
      </c>
      <c r="B89" s="54" t="s">
        <v>69</v>
      </c>
      <c r="C89" s="83">
        <f t="shared" si="5"/>
        <v>80000</v>
      </c>
      <c r="D89" s="83">
        <f t="shared" si="5"/>
        <v>80000</v>
      </c>
      <c r="E89" s="83">
        <f t="shared" si="5"/>
        <v>0</v>
      </c>
      <c r="F89" s="83">
        <f>(E89*100)/D89</f>
        <v>0</v>
      </c>
    </row>
    <row r="90" spans="1:6" x14ac:dyDescent="0.2">
      <c r="A90" s="55" t="s">
        <v>70</v>
      </c>
      <c r="B90" s="56" t="s">
        <v>69</v>
      </c>
      <c r="C90" s="84">
        <v>80000</v>
      </c>
      <c r="D90" s="84">
        <v>80000</v>
      </c>
      <c r="E90" s="84">
        <v>0</v>
      </c>
      <c r="F90" s="84"/>
    </row>
    <row r="91" spans="1:6" x14ac:dyDescent="0.2">
      <c r="A91" s="48" t="s">
        <v>237</v>
      </c>
      <c r="B91" s="48" t="s">
        <v>247</v>
      </c>
      <c r="C91" s="78"/>
      <c r="D91" s="78"/>
      <c r="E91" s="78"/>
      <c r="F91" s="79" t="e">
        <f>(E91*100)/D91</f>
        <v>#DIV/0!</v>
      </c>
    </row>
    <row r="92" spans="1:6" ht="38.25" x14ac:dyDescent="0.2">
      <c r="A92" s="47" t="s">
        <v>254</v>
      </c>
      <c r="B92" s="47" t="s">
        <v>255</v>
      </c>
      <c r="C92" s="47" t="s">
        <v>43</v>
      </c>
      <c r="D92" s="47" t="s">
        <v>241</v>
      </c>
      <c r="E92" s="47" t="s">
        <v>242</v>
      </c>
      <c r="F92" s="47" t="s">
        <v>243</v>
      </c>
    </row>
    <row r="93" spans="1:6" x14ac:dyDescent="0.2">
      <c r="A93" s="48" t="s">
        <v>95</v>
      </c>
      <c r="B93" s="48" t="s">
        <v>256</v>
      </c>
      <c r="C93" s="78">
        <f t="shared" ref="C93:D93" si="6">C94+C121</f>
        <v>96800</v>
      </c>
      <c r="D93" s="78">
        <f t="shared" si="6"/>
        <v>96800</v>
      </c>
      <c r="E93" s="78">
        <f>E94+E121</f>
        <v>62066.720000000001</v>
      </c>
      <c r="F93" s="79">
        <f>(E93*100)/D93</f>
        <v>64.118512396694214</v>
      </c>
    </row>
    <row r="94" spans="1:6" x14ac:dyDescent="0.2">
      <c r="A94" s="49" t="s">
        <v>93</v>
      </c>
      <c r="B94" s="50" t="s">
        <v>94</v>
      </c>
      <c r="C94" s="80">
        <f>C95+C118</f>
        <v>71200</v>
      </c>
      <c r="D94" s="80">
        <f>D95+D118</f>
        <v>71200</v>
      </c>
      <c r="E94" s="80">
        <f>E95+E118</f>
        <v>48725.760000000002</v>
      </c>
      <c r="F94" s="81">
        <f>(E94*100)/D94</f>
        <v>68.435056179775287</v>
      </c>
    </row>
    <row r="95" spans="1:6" x14ac:dyDescent="0.2">
      <c r="A95" s="51" t="s">
        <v>112</v>
      </c>
      <c r="B95" s="52" t="s">
        <v>113</v>
      </c>
      <c r="C95" s="82">
        <f>C96+C99+C106+C113</f>
        <v>66400</v>
      </c>
      <c r="D95" s="82">
        <f>D96+D99+D106+D113</f>
        <v>66400</v>
      </c>
      <c r="E95" s="82">
        <f>E96+E99+E106+E113</f>
        <v>45821.120000000003</v>
      </c>
      <c r="F95" s="81">
        <f>(E95*100)/D95</f>
        <v>69.007710843373488</v>
      </c>
    </row>
    <row r="96" spans="1:6" x14ac:dyDescent="0.2">
      <c r="A96" s="53" t="s">
        <v>114</v>
      </c>
      <c r="B96" s="54" t="s">
        <v>115</v>
      </c>
      <c r="C96" s="83">
        <f>C97+C98</f>
        <v>1500</v>
      </c>
      <c r="D96" s="83">
        <f>D97+D98</f>
        <v>1500</v>
      </c>
      <c r="E96" s="83">
        <f>E97+E98</f>
        <v>45</v>
      </c>
      <c r="F96" s="83">
        <f>(E96*100)/D96</f>
        <v>3</v>
      </c>
    </row>
    <row r="97" spans="1:6" x14ac:dyDescent="0.2">
      <c r="A97" s="55" t="s">
        <v>116</v>
      </c>
      <c r="B97" s="56" t="s">
        <v>117</v>
      </c>
      <c r="C97" s="84">
        <v>1000</v>
      </c>
      <c r="D97" s="84">
        <v>1000</v>
      </c>
      <c r="E97" s="84">
        <v>45</v>
      </c>
      <c r="F97" s="84"/>
    </row>
    <row r="98" spans="1:6" x14ac:dyDescent="0.2">
      <c r="A98" s="55" t="s">
        <v>120</v>
      </c>
      <c r="B98" s="56" t="s">
        <v>121</v>
      </c>
      <c r="C98" s="84">
        <v>500</v>
      </c>
      <c r="D98" s="84">
        <v>500</v>
      </c>
      <c r="E98" s="84">
        <v>0</v>
      </c>
      <c r="F98" s="84"/>
    </row>
    <row r="99" spans="1:6" x14ac:dyDescent="0.2">
      <c r="A99" s="53" t="s">
        <v>122</v>
      </c>
      <c r="B99" s="54" t="s">
        <v>123</v>
      </c>
      <c r="C99" s="83">
        <f>C100+C101+C102+C103+C104+C105</f>
        <v>28900</v>
      </c>
      <c r="D99" s="83">
        <f>D100+D101+D102+D103+D104+D105</f>
        <v>28900</v>
      </c>
      <c r="E99" s="83">
        <f>E100+E101+E102+E103+E104+E105</f>
        <v>21742.519999999997</v>
      </c>
      <c r="F99" s="83">
        <f>(E99*100)/D99</f>
        <v>75.233633217993059</v>
      </c>
    </row>
    <row r="100" spans="1:6" x14ac:dyDescent="0.2">
      <c r="A100" s="55" t="s">
        <v>124</v>
      </c>
      <c r="B100" s="56" t="s">
        <v>125</v>
      </c>
      <c r="C100" s="84">
        <v>1400</v>
      </c>
      <c r="D100" s="84">
        <v>1400</v>
      </c>
      <c r="E100" s="84">
        <v>2714.98</v>
      </c>
      <c r="F100" s="84"/>
    </row>
    <row r="101" spans="1:6" x14ac:dyDescent="0.2">
      <c r="A101" s="55" t="s">
        <v>126</v>
      </c>
      <c r="B101" s="56" t="s">
        <v>127</v>
      </c>
      <c r="C101" s="84">
        <v>20000</v>
      </c>
      <c r="D101" s="84">
        <v>20000</v>
      </c>
      <c r="E101" s="84">
        <v>12506.58</v>
      </c>
      <c r="F101" s="84"/>
    </row>
    <row r="102" spans="1:6" x14ac:dyDescent="0.2">
      <c r="A102" s="55" t="s">
        <v>128</v>
      </c>
      <c r="B102" s="56" t="s">
        <v>129</v>
      </c>
      <c r="C102" s="84">
        <v>1500</v>
      </c>
      <c r="D102" s="84">
        <v>1500</v>
      </c>
      <c r="E102" s="84">
        <v>757.33</v>
      </c>
      <c r="F102" s="84"/>
    </row>
    <row r="103" spans="1:6" x14ac:dyDescent="0.2">
      <c r="A103" s="55" t="s">
        <v>130</v>
      </c>
      <c r="B103" s="56" t="s">
        <v>131</v>
      </c>
      <c r="C103" s="84">
        <v>2000</v>
      </c>
      <c r="D103" s="84">
        <v>2000</v>
      </c>
      <c r="E103" s="84">
        <v>2764.35</v>
      </c>
      <c r="F103" s="84"/>
    </row>
    <row r="104" spans="1:6" x14ac:dyDescent="0.2">
      <c r="A104" s="55" t="s">
        <v>132</v>
      </c>
      <c r="B104" s="56" t="s">
        <v>133</v>
      </c>
      <c r="C104" s="84">
        <v>3000</v>
      </c>
      <c r="D104" s="84">
        <v>3000</v>
      </c>
      <c r="E104" s="84">
        <v>2260.23</v>
      </c>
      <c r="F104" s="84"/>
    </row>
    <row r="105" spans="1:6" x14ac:dyDescent="0.2">
      <c r="A105" s="55" t="s">
        <v>134</v>
      </c>
      <c r="B105" s="56" t="s">
        <v>135</v>
      </c>
      <c r="C105" s="84">
        <v>1000</v>
      </c>
      <c r="D105" s="84">
        <v>1000</v>
      </c>
      <c r="E105" s="84">
        <v>739.05</v>
      </c>
      <c r="F105" s="84"/>
    </row>
    <row r="106" spans="1:6" x14ac:dyDescent="0.2">
      <c r="A106" s="53" t="s">
        <v>136</v>
      </c>
      <c r="B106" s="54" t="s">
        <v>137</v>
      </c>
      <c r="C106" s="83">
        <f>C107+C108+C109+C110+C111+C112</f>
        <v>15500</v>
      </c>
      <c r="D106" s="83">
        <f>D107+D108+D109+D110+D111+D112</f>
        <v>15500</v>
      </c>
      <c r="E106" s="83">
        <f>E107+E108+E109+E110+E111+E112</f>
        <v>11988.2</v>
      </c>
      <c r="F106" s="83">
        <f>(E106*100)/D106</f>
        <v>77.343225806451613</v>
      </c>
    </row>
    <row r="107" spans="1:6" x14ac:dyDescent="0.2">
      <c r="A107" s="55" t="s">
        <v>138</v>
      </c>
      <c r="B107" s="56" t="s">
        <v>139</v>
      </c>
      <c r="C107" s="84">
        <v>500</v>
      </c>
      <c r="D107" s="84">
        <v>500</v>
      </c>
      <c r="E107" s="84">
        <v>631</v>
      </c>
      <c r="F107" s="84"/>
    </row>
    <row r="108" spans="1:6" x14ac:dyDescent="0.2">
      <c r="A108" s="55" t="s">
        <v>140</v>
      </c>
      <c r="B108" s="56" t="s">
        <v>141</v>
      </c>
      <c r="C108" s="84">
        <v>2000</v>
      </c>
      <c r="D108" s="84">
        <v>2000</v>
      </c>
      <c r="E108" s="84">
        <v>317.93</v>
      </c>
      <c r="F108" s="84"/>
    </row>
    <row r="109" spans="1:6" x14ac:dyDescent="0.2">
      <c r="A109" s="55" t="s">
        <v>146</v>
      </c>
      <c r="B109" s="56" t="s">
        <v>147</v>
      </c>
      <c r="C109" s="84">
        <v>10000</v>
      </c>
      <c r="D109" s="84">
        <v>10000</v>
      </c>
      <c r="E109" s="84">
        <v>5003.46</v>
      </c>
      <c r="F109" s="84"/>
    </row>
    <row r="110" spans="1:6" x14ac:dyDescent="0.2">
      <c r="A110" s="55" t="s">
        <v>148</v>
      </c>
      <c r="B110" s="56" t="s">
        <v>149</v>
      </c>
      <c r="C110" s="84">
        <v>1000</v>
      </c>
      <c r="D110" s="84">
        <v>1000</v>
      </c>
      <c r="E110" s="84">
        <v>230.55</v>
      </c>
      <c r="F110" s="84"/>
    </row>
    <row r="111" spans="1:6" x14ac:dyDescent="0.2">
      <c r="A111" s="55" t="s">
        <v>150</v>
      </c>
      <c r="B111" s="56" t="s">
        <v>151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55" t="s">
        <v>154</v>
      </c>
      <c r="B112" s="56" t="s">
        <v>155</v>
      </c>
      <c r="C112" s="84">
        <v>2000</v>
      </c>
      <c r="D112" s="84">
        <v>2000</v>
      </c>
      <c r="E112" s="84">
        <v>5805.26</v>
      </c>
      <c r="F112" s="84"/>
    </row>
    <row r="113" spans="1:6" x14ac:dyDescent="0.2">
      <c r="A113" s="53" t="s">
        <v>156</v>
      </c>
      <c r="B113" s="54" t="s">
        <v>157</v>
      </c>
      <c r="C113" s="83">
        <f>C114+C115+C116+C117</f>
        <v>20500</v>
      </c>
      <c r="D113" s="83">
        <f>D114+D115+D116+D117</f>
        <v>20500</v>
      </c>
      <c r="E113" s="83">
        <f>E114+E115+E116+E117</f>
        <v>12045.4</v>
      </c>
      <c r="F113" s="83">
        <f>(E113*100)/D113</f>
        <v>58.758048780487805</v>
      </c>
    </row>
    <row r="114" spans="1:6" x14ac:dyDescent="0.2">
      <c r="A114" s="55" t="s">
        <v>158</v>
      </c>
      <c r="B114" s="56" t="s">
        <v>159</v>
      </c>
      <c r="C114" s="84">
        <v>16000</v>
      </c>
      <c r="D114" s="84">
        <v>16000</v>
      </c>
      <c r="E114" s="84">
        <v>8912.92</v>
      </c>
      <c r="F114" s="84"/>
    </row>
    <row r="115" spans="1:6" x14ac:dyDescent="0.2">
      <c r="A115" s="55" t="s">
        <v>160</v>
      </c>
      <c r="B115" s="56" t="s">
        <v>161</v>
      </c>
      <c r="C115" s="84">
        <v>2000</v>
      </c>
      <c r="D115" s="84">
        <v>2000</v>
      </c>
      <c r="E115" s="84">
        <v>1051.5</v>
      </c>
      <c r="F115" s="84"/>
    </row>
    <row r="116" spans="1:6" x14ac:dyDescent="0.2">
      <c r="A116" s="55" t="s">
        <v>162</v>
      </c>
      <c r="B116" s="56" t="s">
        <v>163</v>
      </c>
      <c r="C116" s="84">
        <v>1000</v>
      </c>
      <c r="D116" s="84">
        <v>1000</v>
      </c>
      <c r="E116" s="84">
        <v>316.74</v>
      </c>
      <c r="F116" s="84"/>
    </row>
    <row r="117" spans="1:6" x14ac:dyDescent="0.2">
      <c r="A117" s="55" t="s">
        <v>166</v>
      </c>
      <c r="B117" s="56" t="s">
        <v>157</v>
      </c>
      <c r="C117" s="84">
        <v>1500</v>
      </c>
      <c r="D117" s="84">
        <v>1500</v>
      </c>
      <c r="E117" s="84">
        <v>1764.24</v>
      </c>
      <c r="F117" s="84"/>
    </row>
    <row r="118" spans="1:6" x14ac:dyDescent="0.2">
      <c r="A118" s="51" t="s">
        <v>167</v>
      </c>
      <c r="B118" s="52" t="s">
        <v>168</v>
      </c>
      <c r="C118" s="82">
        <f t="shared" ref="C118:E119" si="7">C119</f>
        <v>4800</v>
      </c>
      <c r="D118" s="82">
        <f t="shared" si="7"/>
        <v>4800</v>
      </c>
      <c r="E118" s="82">
        <f t="shared" si="7"/>
        <v>2904.64</v>
      </c>
      <c r="F118" s="81">
        <f>(E118*100)/D118</f>
        <v>60.513333333333335</v>
      </c>
    </row>
    <row r="119" spans="1:6" x14ac:dyDescent="0.2">
      <c r="A119" s="53" t="s">
        <v>169</v>
      </c>
      <c r="B119" s="54" t="s">
        <v>170</v>
      </c>
      <c r="C119" s="83">
        <f t="shared" si="7"/>
        <v>4800</v>
      </c>
      <c r="D119" s="83">
        <f t="shared" si="7"/>
        <v>4800</v>
      </c>
      <c r="E119" s="83">
        <f t="shared" si="7"/>
        <v>2904.64</v>
      </c>
      <c r="F119" s="83">
        <f>(E119*100)/D119</f>
        <v>60.513333333333335</v>
      </c>
    </row>
    <row r="120" spans="1:6" ht="25.5" x14ac:dyDescent="0.2">
      <c r="A120" s="55" t="s">
        <v>171</v>
      </c>
      <c r="B120" s="56" t="s">
        <v>172</v>
      </c>
      <c r="C120" s="84">
        <v>4800</v>
      </c>
      <c r="D120" s="84">
        <v>4800</v>
      </c>
      <c r="E120" s="84">
        <v>2904.64</v>
      </c>
      <c r="F120" s="84"/>
    </row>
    <row r="121" spans="1:6" x14ac:dyDescent="0.2">
      <c r="A121" s="49" t="s">
        <v>183</v>
      </c>
      <c r="B121" s="50" t="s">
        <v>184</v>
      </c>
      <c r="C121" s="80">
        <f>C122+C132</f>
        <v>25600</v>
      </c>
      <c r="D121" s="80">
        <f>D122+D132</f>
        <v>25600</v>
      </c>
      <c r="E121" s="80">
        <f>E122+E132</f>
        <v>13340.96</v>
      </c>
      <c r="F121" s="81">
        <f>(E121*100)/D121</f>
        <v>52.113124999999997</v>
      </c>
    </row>
    <row r="122" spans="1:6" x14ac:dyDescent="0.2">
      <c r="A122" s="51" t="s">
        <v>185</v>
      </c>
      <c r="B122" s="52" t="s">
        <v>186</v>
      </c>
      <c r="C122" s="82">
        <f>C123+C130</f>
        <v>24000</v>
      </c>
      <c r="D122" s="82">
        <f>D123+D130</f>
        <v>24000</v>
      </c>
      <c r="E122" s="82">
        <f>E123+E130</f>
        <v>13340.96</v>
      </c>
      <c r="F122" s="81">
        <f>(E122*100)/D122</f>
        <v>55.587333333333333</v>
      </c>
    </row>
    <row r="123" spans="1:6" x14ac:dyDescent="0.2">
      <c r="A123" s="53" t="s">
        <v>191</v>
      </c>
      <c r="B123" s="54" t="s">
        <v>192</v>
      </c>
      <c r="C123" s="83">
        <f>C124+C125+C126+C127+C128+C129</f>
        <v>7000</v>
      </c>
      <c r="D123" s="83">
        <f>D124+D125+D126+D127+D128+D129</f>
        <v>7000</v>
      </c>
      <c r="E123" s="83">
        <f>E124+E125+E126+E127+E128+E129</f>
        <v>2700</v>
      </c>
      <c r="F123" s="83">
        <f>(E123*100)/D123</f>
        <v>38.571428571428569</v>
      </c>
    </row>
    <row r="124" spans="1:6" x14ac:dyDescent="0.2">
      <c r="A124" s="55" t="s">
        <v>193</v>
      </c>
      <c r="B124" s="56" t="s">
        <v>194</v>
      </c>
      <c r="C124" s="84">
        <v>1000</v>
      </c>
      <c r="D124" s="84">
        <v>1000</v>
      </c>
      <c r="E124" s="84">
        <v>0</v>
      </c>
      <c r="F124" s="84"/>
    </row>
    <row r="125" spans="1:6" x14ac:dyDescent="0.2">
      <c r="A125" s="55" t="s">
        <v>195</v>
      </c>
      <c r="B125" s="56" t="s">
        <v>196</v>
      </c>
      <c r="C125" s="84">
        <v>0</v>
      </c>
      <c r="D125" s="84">
        <v>0</v>
      </c>
      <c r="E125" s="84">
        <v>0</v>
      </c>
      <c r="F125" s="84"/>
    </row>
    <row r="126" spans="1:6" x14ac:dyDescent="0.2">
      <c r="A126" s="55" t="s">
        <v>197</v>
      </c>
      <c r="B126" s="56" t="s">
        <v>198</v>
      </c>
      <c r="C126" s="84">
        <v>1000</v>
      </c>
      <c r="D126" s="84">
        <v>1000</v>
      </c>
      <c r="E126" s="84">
        <v>0</v>
      </c>
      <c r="F126" s="84"/>
    </row>
    <row r="127" spans="1:6" x14ac:dyDescent="0.2">
      <c r="A127" s="55" t="s">
        <v>199</v>
      </c>
      <c r="B127" s="56" t="s">
        <v>200</v>
      </c>
      <c r="C127" s="84">
        <v>2000</v>
      </c>
      <c r="D127" s="84">
        <v>2000</v>
      </c>
      <c r="E127" s="84">
        <v>2700</v>
      </c>
      <c r="F127" s="84"/>
    </row>
    <row r="128" spans="1:6" x14ac:dyDescent="0.2">
      <c r="A128" s="55" t="s">
        <v>201</v>
      </c>
      <c r="B128" s="56" t="s">
        <v>202</v>
      </c>
      <c r="C128" s="84">
        <v>2000</v>
      </c>
      <c r="D128" s="84">
        <v>2000</v>
      </c>
      <c r="E128" s="84">
        <v>0</v>
      </c>
      <c r="F128" s="84"/>
    </row>
    <row r="129" spans="1:6" x14ac:dyDescent="0.2">
      <c r="A129" s="55" t="s">
        <v>203</v>
      </c>
      <c r="B129" s="56" t="s">
        <v>204</v>
      </c>
      <c r="C129" s="84">
        <v>1000</v>
      </c>
      <c r="D129" s="84">
        <v>1000</v>
      </c>
      <c r="E129" s="84">
        <v>0</v>
      </c>
      <c r="F129" s="84"/>
    </row>
    <row r="130" spans="1:6" x14ac:dyDescent="0.2">
      <c r="A130" s="53" t="s">
        <v>205</v>
      </c>
      <c r="B130" s="54" t="s">
        <v>206</v>
      </c>
      <c r="C130" s="83">
        <f>C131</f>
        <v>17000</v>
      </c>
      <c r="D130" s="83">
        <f>D131</f>
        <v>17000</v>
      </c>
      <c r="E130" s="83">
        <f>E131</f>
        <v>10640.96</v>
      </c>
      <c r="F130" s="83">
        <f>(E130*100)/D130</f>
        <v>62.593882352941179</v>
      </c>
    </row>
    <row r="131" spans="1:6" x14ac:dyDescent="0.2">
      <c r="A131" s="55" t="s">
        <v>207</v>
      </c>
      <c r="B131" s="56" t="s">
        <v>208</v>
      </c>
      <c r="C131" s="84">
        <v>17000</v>
      </c>
      <c r="D131" s="84">
        <v>17000</v>
      </c>
      <c r="E131" s="84">
        <v>10640.96</v>
      </c>
      <c r="F131" s="84"/>
    </row>
    <row r="132" spans="1:6" x14ac:dyDescent="0.2">
      <c r="A132" s="51" t="s">
        <v>213</v>
      </c>
      <c r="B132" s="52" t="s">
        <v>214</v>
      </c>
      <c r="C132" s="82">
        <f t="shared" ref="C132:E133" si="8">C133</f>
        <v>1600</v>
      </c>
      <c r="D132" s="82">
        <f t="shared" si="8"/>
        <v>1600</v>
      </c>
      <c r="E132" s="82">
        <f t="shared" si="8"/>
        <v>0</v>
      </c>
      <c r="F132" s="81">
        <f>(E132*100)/D132</f>
        <v>0</v>
      </c>
    </row>
    <row r="133" spans="1:6" ht="25.5" x14ac:dyDescent="0.2">
      <c r="A133" s="53" t="s">
        <v>215</v>
      </c>
      <c r="B133" s="54" t="s">
        <v>216</v>
      </c>
      <c r="C133" s="83">
        <f t="shared" si="8"/>
        <v>1600</v>
      </c>
      <c r="D133" s="83">
        <f t="shared" si="8"/>
        <v>1600</v>
      </c>
      <c r="E133" s="83">
        <f t="shared" si="8"/>
        <v>0</v>
      </c>
      <c r="F133" s="83">
        <f>(E133*100)/D133</f>
        <v>0</v>
      </c>
    </row>
    <row r="134" spans="1:6" x14ac:dyDescent="0.2">
      <c r="A134" s="55" t="s">
        <v>217</v>
      </c>
      <c r="B134" s="56" t="s">
        <v>216</v>
      </c>
      <c r="C134" s="84">
        <v>1600</v>
      </c>
      <c r="D134" s="84">
        <v>1600</v>
      </c>
      <c r="E134" s="84">
        <v>0</v>
      </c>
      <c r="F134" s="84"/>
    </row>
    <row r="135" spans="1:6" x14ac:dyDescent="0.2">
      <c r="A135" s="49" t="s">
        <v>50</v>
      </c>
      <c r="B135" s="50" t="s">
        <v>51</v>
      </c>
      <c r="C135" s="80">
        <f>C136+C139+C143</f>
        <v>101800</v>
      </c>
      <c r="D135" s="80">
        <f>D136+D139+D143</f>
        <v>101800</v>
      </c>
      <c r="E135" s="80">
        <f>E136+E139+E143</f>
        <v>62991.479999999996</v>
      </c>
      <c r="F135" s="81">
        <f>(E135*100)/D135</f>
        <v>61.877681728880155</v>
      </c>
    </row>
    <row r="136" spans="1:6" x14ac:dyDescent="0.2">
      <c r="A136" s="51" t="s">
        <v>60</v>
      </c>
      <c r="B136" s="52" t="s">
        <v>61</v>
      </c>
      <c r="C136" s="82">
        <f t="shared" ref="C136:E137" si="9">C137</f>
        <v>20</v>
      </c>
      <c r="D136" s="82">
        <f t="shared" si="9"/>
        <v>20</v>
      </c>
      <c r="E136" s="82">
        <f t="shared" si="9"/>
        <v>1.06</v>
      </c>
      <c r="F136" s="81">
        <f>(E136*100)/D136</f>
        <v>5.3</v>
      </c>
    </row>
    <row r="137" spans="1:6" x14ac:dyDescent="0.2">
      <c r="A137" s="53" t="s">
        <v>62</v>
      </c>
      <c r="B137" s="54" t="s">
        <v>63</v>
      </c>
      <c r="C137" s="83">
        <f t="shared" si="9"/>
        <v>20</v>
      </c>
      <c r="D137" s="83">
        <f t="shared" si="9"/>
        <v>20</v>
      </c>
      <c r="E137" s="83">
        <f t="shared" si="9"/>
        <v>1.06</v>
      </c>
      <c r="F137" s="83">
        <f>(E137*100)/D137</f>
        <v>5.3</v>
      </c>
    </row>
    <row r="138" spans="1:6" x14ac:dyDescent="0.2">
      <c r="A138" s="55" t="s">
        <v>64</v>
      </c>
      <c r="B138" s="56" t="s">
        <v>65</v>
      </c>
      <c r="C138" s="84">
        <v>20</v>
      </c>
      <c r="D138" s="84">
        <v>20</v>
      </c>
      <c r="E138" s="84">
        <v>1.06</v>
      </c>
      <c r="F138" s="84"/>
    </row>
    <row r="139" spans="1:6" x14ac:dyDescent="0.2">
      <c r="A139" s="51" t="s">
        <v>71</v>
      </c>
      <c r="B139" s="52" t="s">
        <v>72</v>
      </c>
      <c r="C139" s="82">
        <f>C140</f>
        <v>76780</v>
      </c>
      <c r="D139" s="82">
        <f>D140</f>
        <v>76780</v>
      </c>
      <c r="E139" s="82">
        <f>E140</f>
        <v>38385.21</v>
      </c>
      <c r="F139" s="81">
        <f>(E139*100)/D139</f>
        <v>49.993761396196923</v>
      </c>
    </row>
    <row r="140" spans="1:6" x14ac:dyDescent="0.2">
      <c r="A140" s="53" t="s">
        <v>73</v>
      </c>
      <c r="B140" s="54" t="s">
        <v>74</v>
      </c>
      <c r="C140" s="83">
        <f>C141+C142</f>
        <v>76780</v>
      </c>
      <c r="D140" s="83">
        <f>D141+D142</f>
        <v>76780</v>
      </c>
      <c r="E140" s="83">
        <f>E141+E142</f>
        <v>38385.21</v>
      </c>
      <c r="F140" s="83">
        <f>(E140*100)/D140</f>
        <v>49.993761396196923</v>
      </c>
    </row>
    <row r="141" spans="1:6" x14ac:dyDescent="0.2">
      <c r="A141" s="55" t="s">
        <v>75</v>
      </c>
      <c r="B141" s="56" t="s">
        <v>76</v>
      </c>
      <c r="C141" s="84">
        <v>50000</v>
      </c>
      <c r="D141" s="84">
        <v>50000</v>
      </c>
      <c r="E141" s="84">
        <v>24401.71</v>
      </c>
      <c r="F141" s="84"/>
    </row>
    <row r="142" spans="1:6" x14ac:dyDescent="0.2">
      <c r="A142" s="55" t="s">
        <v>77</v>
      </c>
      <c r="B142" s="56" t="s">
        <v>78</v>
      </c>
      <c r="C142" s="84">
        <v>26780</v>
      </c>
      <c r="D142" s="84">
        <v>26780</v>
      </c>
      <c r="E142" s="84">
        <v>13983.5</v>
      </c>
      <c r="F142" s="84"/>
    </row>
    <row r="143" spans="1:6" x14ac:dyDescent="0.2">
      <c r="A143" s="51" t="s">
        <v>87</v>
      </c>
      <c r="B143" s="52" t="s">
        <v>88</v>
      </c>
      <c r="C143" s="82">
        <f t="shared" ref="C143:E144" si="10">C144</f>
        <v>25000</v>
      </c>
      <c r="D143" s="82">
        <f t="shared" si="10"/>
        <v>25000</v>
      </c>
      <c r="E143" s="82">
        <f t="shared" si="10"/>
        <v>24605.21</v>
      </c>
      <c r="F143" s="81">
        <f>(E143*100)/D143</f>
        <v>98.420839999999998</v>
      </c>
    </row>
    <row r="144" spans="1:6" x14ac:dyDescent="0.2">
      <c r="A144" s="53" t="s">
        <v>89</v>
      </c>
      <c r="B144" s="54" t="s">
        <v>90</v>
      </c>
      <c r="C144" s="83">
        <f t="shared" si="10"/>
        <v>25000</v>
      </c>
      <c r="D144" s="83">
        <f t="shared" si="10"/>
        <v>25000</v>
      </c>
      <c r="E144" s="83">
        <f t="shared" si="10"/>
        <v>24605.21</v>
      </c>
      <c r="F144" s="83">
        <f>(E144*100)/D144</f>
        <v>98.420839999999998</v>
      </c>
    </row>
    <row r="145" spans="1:6" x14ac:dyDescent="0.2">
      <c r="A145" s="55" t="s">
        <v>91</v>
      </c>
      <c r="B145" s="56" t="s">
        <v>92</v>
      </c>
      <c r="C145" s="84">
        <v>25000</v>
      </c>
      <c r="D145" s="84">
        <v>25000</v>
      </c>
      <c r="E145" s="84">
        <v>24605.21</v>
      </c>
      <c r="F145" s="84"/>
    </row>
    <row r="146" spans="1:6" x14ac:dyDescent="0.2">
      <c r="A146" s="48" t="s">
        <v>238</v>
      </c>
      <c r="B146" s="48" t="s">
        <v>257</v>
      </c>
      <c r="C146" s="78">
        <f t="shared" ref="C146:D146" si="11">C147+C163</f>
        <v>46000</v>
      </c>
      <c r="D146" s="78">
        <f t="shared" si="11"/>
        <v>46000</v>
      </c>
      <c r="E146" s="78">
        <f>E147+E163</f>
        <v>15210.249999999998</v>
      </c>
      <c r="F146" s="79">
        <f>(E146*100)/D146</f>
        <v>33.06576086956521</v>
      </c>
    </row>
    <row r="147" spans="1:6" x14ac:dyDescent="0.2">
      <c r="A147" s="49" t="s">
        <v>93</v>
      </c>
      <c r="B147" s="50" t="s">
        <v>94</v>
      </c>
      <c r="C147" s="80">
        <f>C148</f>
        <v>44000</v>
      </c>
      <c r="D147" s="80">
        <f>D148</f>
        <v>44000</v>
      </c>
      <c r="E147" s="80">
        <f>E148</f>
        <v>13710.249999999998</v>
      </c>
      <c r="F147" s="81">
        <f>(E147*100)/D147</f>
        <v>31.159659090909084</v>
      </c>
    </row>
    <row r="148" spans="1:6" x14ac:dyDescent="0.2">
      <c r="A148" s="51" t="s">
        <v>112</v>
      </c>
      <c r="B148" s="52" t="s">
        <v>113</v>
      </c>
      <c r="C148" s="82">
        <f>C149+C155+C160</f>
        <v>44000</v>
      </c>
      <c r="D148" s="82">
        <f>D149+D155+D160</f>
        <v>44000</v>
      </c>
      <c r="E148" s="82">
        <f>E149+E155+E160</f>
        <v>13710.249999999998</v>
      </c>
      <c r="F148" s="81">
        <f>(E148*100)/D148</f>
        <v>31.159659090909084</v>
      </c>
    </row>
    <row r="149" spans="1:6" x14ac:dyDescent="0.2">
      <c r="A149" s="53" t="s">
        <v>122</v>
      </c>
      <c r="B149" s="54" t="s">
        <v>123</v>
      </c>
      <c r="C149" s="83">
        <f>C150+C151+C152+C153+C154</f>
        <v>29000</v>
      </c>
      <c r="D149" s="83">
        <f>D150+D151+D152+D153+D154</f>
        <v>29000</v>
      </c>
      <c r="E149" s="83">
        <f>E150+E151+E152+E153+E154</f>
        <v>10798.199999999999</v>
      </c>
      <c r="F149" s="83">
        <f>(E149*100)/D149</f>
        <v>37.235172413793101</v>
      </c>
    </row>
    <row r="150" spans="1:6" x14ac:dyDescent="0.2">
      <c r="A150" s="55" t="s">
        <v>124</v>
      </c>
      <c r="B150" s="56" t="s">
        <v>125</v>
      </c>
      <c r="C150" s="84">
        <v>2000</v>
      </c>
      <c r="D150" s="84">
        <v>2000</v>
      </c>
      <c r="E150" s="84">
        <v>5323.54</v>
      </c>
      <c r="F150" s="84"/>
    </row>
    <row r="151" spans="1:6" x14ac:dyDescent="0.2">
      <c r="A151" s="55" t="s">
        <v>126</v>
      </c>
      <c r="B151" s="56" t="s">
        <v>127</v>
      </c>
      <c r="C151" s="84">
        <v>16000</v>
      </c>
      <c r="D151" s="84">
        <v>16000</v>
      </c>
      <c r="E151" s="84">
        <v>3426.62</v>
      </c>
      <c r="F151" s="84"/>
    </row>
    <row r="152" spans="1:6" x14ac:dyDescent="0.2">
      <c r="A152" s="55" t="s">
        <v>128</v>
      </c>
      <c r="B152" s="56" t="s">
        <v>129</v>
      </c>
      <c r="C152" s="84">
        <v>4000</v>
      </c>
      <c r="D152" s="84">
        <v>4000</v>
      </c>
      <c r="E152" s="84">
        <v>1303.1199999999999</v>
      </c>
      <c r="F152" s="84"/>
    </row>
    <row r="153" spans="1:6" x14ac:dyDescent="0.2">
      <c r="A153" s="55" t="s">
        <v>130</v>
      </c>
      <c r="B153" s="56" t="s">
        <v>131</v>
      </c>
      <c r="C153" s="84">
        <v>6000</v>
      </c>
      <c r="D153" s="84">
        <v>6000</v>
      </c>
      <c r="E153" s="84">
        <v>744.92</v>
      </c>
      <c r="F153" s="84"/>
    </row>
    <row r="154" spans="1:6" x14ac:dyDescent="0.2">
      <c r="A154" s="55" t="s">
        <v>134</v>
      </c>
      <c r="B154" s="56" t="s">
        <v>135</v>
      </c>
      <c r="C154" s="84">
        <v>1000</v>
      </c>
      <c r="D154" s="84">
        <v>1000</v>
      </c>
      <c r="E154" s="84">
        <v>0</v>
      </c>
      <c r="F154" s="84"/>
    </row>
    <row r="155" spans="1:6" x14ac:dyDescent="0.2">
      <c r="A155" s="53" t="s">
        <v>136</v>
      </c>
      <c r="B155" s="54" t="s">
        <v>137</v>
      </c>
      <c r="C155" s="83">
        <f>C156+C157+C158+C159</f>
        <v>14000</v>
      </c>
      <c r="D155" s="83">
        <f>D156+D157+D158+D159</f>
        <v>14000</v>
      </c>
      <c r="E155" s="83">
        <f>E156+E157+E158+E159</f>
        <v>2582.48</v>
      </c>
      <c r="F155" s="83">
        <f>(E155*100)/D155</f>
        <v>18.446285714285715</v>
      </c>
    </row>
    <row r="156" spans="1:6" x14ac:dyDescent="0.2">
      <c r="A156" s="55" t="s">
        <v>138</v>
      </c>
      <c r="B156" s="56" t="s">
        <v>139</v>
      </c>
      <c r="C156" s="84">
        <v>0</v>
      </c>
      <c r="D156" s="84">
        <v>0</v>
      </c>
      <c r="E156" s="84">
        <v>250.5</v>
      </c>
      <c r="F156" s="84"/>
    </row>
    <row r="157" spans="1:6" x14ac:dyDescent="0.2">
      <c r="A157" s="55" t="s">
        <v>140</v>
      </c>
      <c r="B157" s="56" t="s">
        <v>141</v>
      </c>
      <c r="C157" s="84">
        <v>8000</v>
      </c>
      <c r="D157" s="84">
        <v>8000</v>
      </c>
      <c r="E157" s="84">
        <v>0</v>
      </c>
      <c r="F157" s="84"/>
    </row>
    <row r="158" spans="1:6" x14ac:dyDescent="0.2">
      <c r="A158" s="55" t="s">
        <v>148</v>
      </c>
      <c r="B158" s="56" t="s">
        <v>149</v>
      </c>
      <c r="C158" s="84">
        <v>0</v>
      </c>
      <c r="D158" s="84">
        <v>0</v>
      </c>
      <c r="E158" s="84">
        <v>262.35000000000002</v>
      </c>
      <c r="F158" s="84"/>
    </row>
    <row r="159" spans="1:6" x14ac:dyDescent="0.2">
      <c r="A159" s="55" t="s">
        <v>154</v>
      </c>
      <c r="B159" s="56" t="s">
        <v>155</v>
      </c>
      <c r="C159" s="84">
        <v>6000</v>
      </c>
      <c r="D159" s="84">
        <v>6000</v>
      </c>
      <c r="E159" s="84">
        <v>2069.63</v>
      </c>
      <c r="F159" s="84"/>
    </row>
    <row r="160" spans="1:6" x14ac:dyDescent="0.2">
      <c r="A160" s="53" t="s">
        <v>156</v>
      </c>
      <c r="B160" s="54" t="s">
        <v>157</v>
      </c>
      <c r="C160" s="83">
        <f>C161+C162</f>
        <v>1000</v>
      </c>
      <c r="D160" s="83">
        <f>D161+D162</f>
        <v>1000</v>
      </c>
      <c r="E160" s="83">
        <f>E161+E162</f>
        <v>329.57</v>
      </c>
      <c r="F160" s="83">
        <f>(E160*100)/D160</f>
        <v>32.957000000000001</v>
      </c>
    </row>
    <row r="161" spans="1:6" x14ac:dyDescent="0.2">
      <c r="A161" s="55" t="s">
        <v>158</v>
      </c>
      <c r="B161" s="56" t="s">
        <v>159</v>
      </c>
      <c r="C161" s="84">
        <v>0</v>
      </c>
      <c r="D161" s="84">
        <v>0</v>
      </c>
      <c r="E161" s="84">
        <v>0</v>
      </c>
      <c r="F161" s="84"/>
    </row>
    <row r="162" spans="1:6" x14ac:dyDescent="0.2">
      <c r="A162" s="55" t="s">
        <v>160</v>
      </c>
      <c r="B162" s="56" t="s">
        <v>161</v>
      </c>
      <c r="C162" s="84">
        <v>1000</v>
      </c>
      <c r="D162" s="84">
        <v>1000</v>
      </c>
      <c r="E162" s="84">
        <v>329.57</v>
      </c>
      <c r="F162" s="84"/>
    </row>
    <row r="163" spans="1:6" x14ac:dyDescent="0.2">
      <c r="A163" s="49" t="s">
        <v>183</v>
      </c>
      <c r="B163" s="50" t="s">
        <v>184</v>
      </c>
      <c r="C163" s="80">
        <f>C164</f>
        <v>2000</v>
      </c>
      <c r="D163" s="80">
        <f>D164</f>
        <v>2000</v>
      </c>
      <c r="E163" s="80">
        <f>E164</f>
        <v>1500</v>
      </c>
      <c r="F163" s="81">
        <f>(E163*100)/D163</f>
        <v>75</v>
      </c>
    </row>
    <row r="164" spans="1:6" x14ac:dyDescent="0.2">
      <c r="A164" s="51" t="s">
        <v>185</v>
      </c>
      <c r="B164" s="52" t="s">
        <v>186</v>
      </c>
      <c r="C164" s="82">
        <f>C165+C168</f>
        <v>2000</v>
      </c>
      <c r="D164" s="82">
        <f>D165+D168</f>
        <v>2000</v>
      </c>
      <c r="E164" s="82">
        <f>E165+E168</f>
        <v>1500</v>
      </c>
      <c r="F164" s="81">
        <f>(E164*100)/D164</f>
        <v>75</v>
      </c>
    </row>
    <row r="165" spans="1:6" x14ac:dyDescent="0.2">
      <c r="A165" s="53" t="s">
        <v>191</v>
      </c>
      <c r="B165" s="54" t="s">
        <v>192</v>
      </c>
      <c r="C165" s="83">
        <f>C166+C167</f>
        <v>1000</v>
      </c>
      <c r="D165" s="83">
        <f>D166+D167</f>
        <v>1000</v>
      </c>
      <c r="E165" s="83">
        <f>E166+E167</f>
        <v>0</v>
      </c>
      <c r="F165" s="83">
        <f>(E165*100)/D165</f>
        <v>0</v>
      </c>
    </row>
    <row r="166" spans="1:6" x14ac:dyDescent="0.2">
      <c r="A166" s="55" t="s">
        <v>199</v>
      </c>
      <c r="B166" s="56" t="s">
        <v>200</v>
      </c>
      <c r="C166" s="84">
        <v>0</v>
      </c>
      <c r="D166" s="84">
        <v>0</v>
      </c>
      <c r="E166" s="84">
        <v>0</v>
      </c>
      <c r="F166" s="84"/>
    </row>
    <row r="167" spans="1:6" x14ac:dyDescent="0.2">
      <c r="A167" s="55" t="s">
        <v>203</v>
      </c>
      <c r="B167" s="56" t="s">
        <v>204</v>
      </c>
      <c r="C167" s="84">
        <v>1000</v>
      </c>
      <c r="D167" s="84">
        <v>1000</v>
      </c>
      <c r="E167" s="84">
        <v>0</v>
      </c>
      <c r="F167" s="84"/>
    </row>
    <row r="168" spans="1:6" x14ac:dyDescent="0.2">
      <c r="A168" s="53" t="s">
        <v>209</v>
      </c>
      <c r="B168" s="54" t="s">
        <v>210</v>
      </c>
      <c r="C168" s="83">
        <f>C169</f>
        <v>1000</v>
      </c>
      <c r="D168" s="83">
        <f>D169</f>
        <v>1000</v>
      </c>
      <c r="E168" s="83">
        <f>E169</f>
        <v>1500</v>
      </c>
      <c r="F168" s="83">
        <f>(E168*100)/D168</f>
        <v>150</v>
      </c>
    </row>
    <row r="169" spans="1:6" x14ac:dyDescent="0.2">
      <c r="A169" s="55" t="s">
        <v>211</v>
      </c>
      <c r="B169" s="56" t="s">
        <v>212</v>
      </c>
      <c r="C169" s="84">
        <v>1000</v>
      </c>
      <c r="D169" s="84">
        <v>1000</v>
      </c>
      <c r="E169" s="84">
        <v>1500</v>
      </c>
      <c r="F169" s="84"/>
    </row>
    <row r="170" spans="1:6" x14ac:dyDescent="0.2">
      <c r="A170" s="49" t="s">
        <v>50</v>
      </c>
      <c r="B170" s="50" t="s">
        <v>51</v>
      </c>
      <c r="C170" s="80">
        <f t="shared" ref="C170:E171" si="12">C171</f>
        <v>45000</v>
      </c>
      <c r="D170" s="80">
        <f t="shared" si="12"/>
        <v>45000</v>
      </c>
      <c r="E170" s="80">
        <f t="shared" si="12"/>
        <v>23151.93</v>
      </c>
      <c r="F170" s="81">
        <f>(E170*100)/D170</f>
        <v>51.448733333333337</v>
      </c>
    </row>
    <row r="171" spans="1:6" x14ac:dyDescent="0.2">
      <c r="A171" s="51" t="s">
        <v>52</v>
      </c>
      <c r="B171" s="52" t="s">
        <v>53</v>
      </c>
      <c r="C171" s="82">
        <f t="shared" si="12"/>
        <v>45000</v>
      </c>
      <c r="D171" s="82">
        <f t="shared" si="12"/>
        <v>45000</v>
      </c>
      <c r="E171" s="82">
        <f t="shared" si="12"/>
        <v>23151.93</v>
      </c>
      <c r="F171" s="81">
        <f>(E171*100)/D171</f>
        <v>51.448733333333337</v>
      </c>
    </row>
    <row r="172" spans="1:6" ht="25.5" x14ac:dyDescent="0.2">
      <c r="A172" s="53" t="s">
        <v>54</v>
      </c>
      <c r="B172" s="54" t="s">
        <v>55</v>
      </c>
      <c r="C172" s="83">
        <f>C173+C174</f>
        <v>45000</v>
      </c>
      <c r="D172" s="83">
        <f>D173+D174</f>
        <v>45000</v>
      </c>
      <c r="E172" s="83">
        <f>E173+E174</f>
        <v>23151.93</v>
      </c>
      <c r="F172" s="83">
        <f>(E172*100)/D172</f>
        <v>51.448733333333337</v>
      </c>
    </row>
    <row r="173" spans="1:6" ht="25.5" x14ac:dyDescent="0.2">
      <c r="A173" s="55" t="s">
        <v>56</v>
      </c>
      <c r="B173" s="56" t="s">
        <v>57</v>
      </c>
      <c r="C173" s="84">
        <v>15000</v>
      </c>
      <c r="D173" s="84">
        <v>15000</v>
      </c>
      <c r="E173" s="84">
        <v>3030.96</v>
      </c>
      <c r="F173" s="84"/>
    </row>
    <row r="174" spans="1:6" ht="25.5" x14ac:dyDescent="0.2">
      <c r="A174" s="55" t="s">
        <v>58</v>
      </c>
      <c r="B174" s="56" t="s">
        <v>59</v>
      </c>
      <c r="C174" s="84">
        <v>30000</v>
      </c>
      <c r="D174" s="84">
        <v>30000</v>
      </c>
      <c r="E174" s="84">
        <v>20120.97</v>
      </c>
      <c r="F174" s="84"/>
    </row>
    <row r="175" spans="1:6" s="57" customFormat="1" x14ac:dyDescent="0.2"/>
    <row r="176" spans="1: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="57" customFormat="1" x14ac:dyDescent="0.2"/>
    <row r="1266" s="57" customFormat="1" x14ac:dyDescent="0.2"/>
    <row r="1267" s="57" customFormat="1" x14ac:dyDescent="0.2"/>
    <row r="1268" s="57" customFormat="1" x14ac:dyDescent="0.2"/>
    <row r="1269" s="57" customFormat="1" x14ac:dyDescent="0.2"/>
    <row r="1270" s="57" customFormat="1" x14ac:dyDescent="0.2"/>
    <row r="1271" s="57" customFormat="1" x14ac:dyDescent="0.2"/>
    <row r="1272" s="57" customFormat="1" x14ac:dyDescent="0.2"/>
    <row r="1273" s="57" customFormat="1" x14ac:dyDescent="0.2"/>
    <row r="1274" s="57" customFormat="1" x14ac:dyDescent="0.2"/>
    <row r="1275" s="57" customFormat="1" x14ac:dyDescent="0.2"/>
    <row r="1276" s="57" customFormat="1" x14ac:dyDescent="0.2"/>
    <row r="1277" s="57" customFormat="1" x14ac:dyDescent="0.2"/>
    <row r="1278" s="57" customFormat="1" x14ac:dyDescent="0.2"/>
    <row r="1279" s="57" customFormat="1" x14ac:dyDescent="0.2"/>
    <row r="1280" s="57" customFormat="1" x14ac:dyDescent="0.2"/>
    <row r="1281" s="57" customFormat="1" x14ac:dyDescent="0.2"/>
    <row r="1282" s="57" customFormat="1" x14ac:dyDescent="0.2"/>
    <row r="1283" s="57" customFormat="1" x14ac:dyDescent="0.2"/>
    <row r="1284" s="57" customFormat="1" x14ac:dyDescent="0.2"/>
    <row r="1285" s="57" customFormat="1" x14ac:dyDescent="0.2"/>
    <row r="1286" s="57" customFormat="1" x14ac:dyDescent="0.2"/>
    <row r="1287" s="57" customFormat="1" x14ac:dyDescent="0.2"/>
    <row r="1288" s="57" customFormat="1" x14ac:dyDescent="0.2"/>
    <row r="1289" s="57" customFormat="1" x14ac:dyDescent="0.2"/>
    <row r="1290" s="57" customFormat="1" x14ac:dyDescent="0.2"/>
    <row r="1291" s="57" customFormat="1" x14ac:dyDescent="0.2"/>
    <row r="1292" s="57" customFormat="1" x14ac:dyDescent="0.2"/>
    <row r="1293" s="57" customFormat="1" x14ac:dyDescent="0.2"/>
    <row r="1294" s="57" customFormat="1" x14ac:dyDescent="0.2"/>
    <row r="1295" s="57" customFormat="1" x14ac:dyDescent="0.2"/>
    <row r="1296" s="57" customFormat="1" x14ac:dyDescent="0.2"/>
    <row r="1297" s="57" customFormat="1" x14ac:dyDescent="0.2"/>
    <row r="1298" s="57" customFormat="1" x14ac:dyDescent="0.2"/>
    <row r="1299" s="57" customFormat="1" x14ac:dyDescent="0.2"/>
    <row r="1300" s="57" customFormat="1" x14ac:dyDescent="0.2"/>
    <row r="1301" s="57" customFormat="1" x14ac:dyDescent="0.2"/>
    <row r="1302" s="57" customFormat="1" x14ac:dyDescent="0.2"/>
    <row r="1303" s="57" customFormat="1" x14ac:dyDescent="0.2"/>
    <row r="1304" s="57" customFormat="1" x14ac:dyDescent="0.2"/>
    <row r="1305" s="57" customFormat="1" x14ac:dyDescent="0.2"/>
    <row r="1306" s="57" customFormat="1" x14ac:dyDescent="0.2"/>
    <row r="1307" s="57" customFormat="1" x14ac:dyDescent="0.2"/>
    <row r="1308" s="57" customFormat="1" x14ac:dyDescent="0.2"/>
    <row r="1309" s="57" customFormat="1" x14ac:dyDescent="0.2"/>
    <row r="1310" s="57" customFormat="1" x14ac:dyDescent="0.2"/>
    <row r="1311" s="57" customFormat="1" x14ac:dyDescent="0.2"/>
    <row r="1312" s="57" customFormat="1" x14ac:dyDescent="0.2"/>
    <row r="1313" spans="1:3" s="57" customFormat="1" x14ac:dyDescent="0.2"/>
    <row r="1314" spans="1:3" s="57" customFormat="1" x14ac:dyDescent="0.2"/>
    <row r="1315" spans="1:3" x14ac:dyDescent="0.2">
      <c r="A1315" s="57"/>
      <c r="B1315" s="57"/>
      <c r="C1315" s="57"/>
    </row>
    <row r="1316" spans="1:3" x14ac:dyDescent="0.2">
      <c r="A1316" s="57"/>
      <c r="B1316" s="57"/>
      <c r="C1316" s="57"/>
    </row>
    <row r="1317" spans="1:3" x14ac:dyDescent="0.2">
      <c r="A1317" s="57"/>
      <c r="B1317" s="57"/>
      <c r="C1317" s="57"/>
    </row>
    <row r="1318" spans="1:3" x14ac:dyDescent="0.2">
      <c r="A1318" s="57"/>
      <c r="B1318" s="57"/>
      <c r="C1318" s="57"/>
    </row>
    <row r="1319" spans="1:3" x14ac:dyDescent="0.2">
      <c r="A1319" s="57"/>
      <c r="B1319" s="57"/>
      <c r="C1319" s="57"/>
    </row>
    <row r="1320" spans="1:3" x14ac:dyDescent="0.2">
      <c r="A1320" s="57"/>
      <c r="B1320" s="57"/>
      <c r="C1320" s="57"/>
    </row>
    <row r="1321" spans="1:3" x14ac:dyDescent="0.2">
      <c r="A1321" s="57"/>
      <c r="B1321" s="57"/>
      <c r="C1321" s="57"/>
    </row>
    <row r="1322" spans="1:3" x14ac:dyDescent="0.2">
      <c r="A1322" s="57"/>
      <c r="B1322" s="57"/>
      <c r="C1322" s="57"/>
    </row>
    <row r="1323" spans="1:3" x14ac:dyDescent="0.2">
      <c r="A1323" s="57"/>
      <c r="B1323" s="57"/>
      <c r="C1323" s="57"/>
    </row>
    <row r="1324" spans="1:3" x14ac:dyDescent="0.2">
      <c r="A1324" s="57"/>
      <c r="B1324" s="57"/>
      <c r="C1324" s="57"/>
    </row>
    <row r="1325" spans="1:3" x14ac:dyDescent="0.2">
      <c r="A1325" s="57"/>
      <c r="B1325" s="57"/>
      <c r="C1325" s="57"/>
    </row>
    <row r="1326" spans="1:3" x14ac:dyDescent="0.2">
      <c r="A1326" s="57"/>
      <c r="B1326" s="57"/>
      <c r="C1326" s="57"/>
    </row>
    <row r="1327" spans="1:3" x14ac:dyDescent="0.2">
      <c r="A1327" s="57"/>
      <c r="B1327" s="57"/>
      <c r="C1327" s="57"/>
    </row>
    <row r="1328" spans="1:3" x14ac:dyDescent="0.2">
      <c r="A1328" s="57"/>
      <c r="B1328" s="57"/>
      <c r="C1328" s="57"/>
    </row>
    <row r="1329" spans="1:3" x14ac:dyDescent="0.2">
      <c r="A1329" s="57"/>
      <c r="B1329" s="57"/>
      <c r="C1329" s="57"/>
    </row>
    <row r="1330" spans="1:3" x14ac:dyDescent="0.2">
      <c r="A1330" s="57"/>
      <c r="B1330" s="57"/>
      <c r="C1330" s="57"/>
    </row>
    <row r="1331" spans="1:3" x14ac:dyDescent="0.2">
      <c r="A1331" s="57"/>
      <c r="B1331" s="57"/>
      <c r="C1331" s="57"/>
    </row>
    <row r="1332" spans="1:3" x14ac:dyDescent="0.2">
      <c r="A1332" s="57"/>
      <c r="B1332" s="57"/>
      <c r="C1332" s="57"/>
    </row>
    <row r="1333" spans="1:3" x14ac:dyDescent="0.2">
      <c r="A1333" s="57"/>
      <c r="B1333" s="57"/>
      <c r="C1333" s="57"/>
    </row>
    <row r="1334" spans="1:3" x14ac:dyDescent="0.2">
      <c r="A1334" s="57"/>
      <c r="B1334" s="57"/>
      <c r="C1334" s="57"/>
    </row>
    <row r="1335" spans="1:3" x14ac:dyDescent="0.2">
      <c r="A1335" s="57"/>
      <c r="B1335" s="57"/>
      <c r="C1335" s="57"/>
    </row>
    <row r="1336" spans="1:3" x14ac:dyDescent="0.2">
      <c r="A1336" s="57"/>
      <c r="B1336" s="57"/>
      <c r="C1336" s="57"/>
    </row>
    <row r="1337" spans="1:3" x14ac:dyDescent="0.2">
      <c r="A1337" s="57"/>
      <c r="B1337" s="57"/>
      <c r="C1337" s="57"/>
    </row>
    <row r="1338" spans="1:3" x14ac:dyDescent="0.2">
      <c r="A1338" s="57"/>
      <c r="B1338" s="57"/>
      <c r="C1338" s="57"/>
    </row>
    <row r="1339" spans="1:3" x14ac:dyDescent="0.2">
      <c r="A1339" s="57"/>
      <c r="B1339" s="57"/>
      <c r="C1339" s="57"/>
    </row>
    <row r="1340" spans="1:3" x14ac:dyDescent="0.2">
      <c r="A1340" s="57"/>
      <c r="B1340" s="57"/>
      <c r="C1340" s="57"/>
    </row>
    <row r="1341" spans="1:3" x14ac:dyDescent="0.2">
      <c r="A1341" s="57"/>
      <c r="B1341" s="57"/>
      <c r="C1341" s="57"/>
    </row>
    <row r="1342" spans="1:3" x14ac:dyDescent="0.2">
      <c r="A1342" s="57"/>
      <c r="B1342" s="57"/>
      <c r="C1342" s="57"/>
    </row>
    <row r="1343" spans="1:3" x14ac:dyDescent="0.2">
      <c r="A1343" s="57"/>
      <c r="B1343" s="57"/>
      <c r="C1343" s="57"/>
    </row>
    <row r="1344" spans="1:3" x14ac:dyDescent="0.2">
      <c r="A1344" s="57"/>
      <c r="B1344" s="57"/>
      <c r="C1344" s="57"/>
    </row>
    <row r="1345" spans="1:3" x14ac:dyDescent="0.2">
      <c r="A1345" s="57"/>
      <c r="B1345" s="57"/>
      <c r="C1345" s="57"/>
    </row>
    <row r="1346" spans="1:3" x14ac:dyDescent="0.2">
      <c r="A1346" s="57"/>
      <c r="B1346" s="57"/>
      <c r="C1346" s="57"/>
    </row>
    <row r="1347" spans="1:3" x14ac:dyDescent="0.2">
      <c r="A1347" s="57"/>
      <c r="B1347" s="57"/>
      <c r="C1347" s="57"/>
    </row>
    <row r="1348" spans="1:3" x14ac:dyDescent="0.2">
      <c r="A1348" s="57"/>
      <c r="B1348" s="57"/>
      <c r="C1348" s="57"/>
    </row>
    <row r="1349" spans="1:3" x14ac:dyDescent="0.2">
      <c r="A1349" s="57"/>
      <c r="B1349" s="57"/>
      <c r="C1349" s="57"/>
    </row>
    <row r="1350" spans="1:3" x14ac:dyDescent="0.2">
      <c r="A1350" s="57"/>
      <c r="B1350" s="57"/>
      <c r="C1350" s="57"/>
    </row>
    <row r="1351" spans="1:3" x14ac:dyDescent="0.2">
      <c r="A1351" s="57"/>
      <c r="B1351" s="57"/>
      <c r="C1351" s="57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  <row r="7991" s="40" customFormat="1" x14ac:dyDescent="0.2"/>
    <row r="7992" s="40" customFormat="1" x14ac:dyDescent="0.2"/>
    <row r="7993" s="40" customFormat="1" x14ac:dyDescent="0.2"/>
    <row r="7994" s="40" customFormat="1" x14ac:dyDescent="0.2"/>
    <row r="7995" s="40" customFormat="1" x14ac:dyDescent="0.2"/>
    <row r="7996" s="40" customFormat="1" x14ac:dyDescent="0.2"/>
    <row r="7997" s="40" customFormat="1" x14ac:dyDescent="0.2"/>
    <row r="7998" s="40" customFormat="1" x14ac:dyDescent="0.2"/>
    <row r="7999" s="40" customFormat="1" x14ac:dyDescent="0.2"/>
    <row r="8000" s="40" customFormat="1" x14ac:dyDescent="0.2"/>
    <row r="8001" s="40" customFormat="1" x14ac:dyDescent="0.2"/>
    <row r="8002" s="40" customFormat="1" x14ac:dyDescent="0.2"/>
    <row r="8003" s="40" customFormat="1" x14ac:dyDescent="0.2"/>
    <row r="8004" s="40" customFormat="1" x14ac:dyDescent="0.2"/>
    <row r="8005" s="40" customFormat="1" x14ac:dyDescent="0.2"/>
    <row r="8006" s="40" customFormat="1" x14ac:dyDescent="0.2"/>
    <row r="8007" s="40" customFormat="1" x14ac:dyDescent="0.2"/>
    <row r="8008" s="40" customFormat="1" x14ac:dyDescent="0.2"/>
    <row r="8009" s="40" customFormat="1" x14ac:dyDescent="0.2"/>
    <row r="8010" s="40" customFormat="1" x14ac:dyDescent="0.2"/>
    <row r="8011" s="40" customFormat="1" x14ac:dyDescent="0.2"/>
    <row r="8012" s="40" customFormat="1" x14ac:dyDescent="0.2"/>
    <row r="8013" s="40" customFormat="1" x14ac:dyDescent="0.2"/>
    <row r="8014" s="40" customFormat="1" x14ac:dyDescent="0.2"/>
    <row r="8015" s="40" customFormat="1" x14ac:dyDescent="0.2"/>
    <row r="8016" s="40" customFormat="1" x14ac:dyDescent="0.2"/>
    <row r="8017" s="40" customFormat="1" x14ac:dyDescent="0.2"/>
    <row r="8018" s="40" customFormat="1" x14ac:dyDescent="0.2"/>
    <row r="8019" s="40" customFormat="1" x14ac:dyDescent="0.2"/>
    <row r="8020" s="40" customFormat="1" x14ac:dyDescent="0.2"/>
    <row r="8021" s="40" customFormat="1" x14ac:dyDescent="0.2"/>
    <row r="8022" s="40" customFormat="1" x14ac:dyDescent="0.2"/>
    <row r="8023" s="40" customFormat="1" x14ac:dyDescent="0.2"/>
    <row r="8024" s="40" customFormat="1" x14ac:dyDescent="0.2"/>
    <row r="8025" s="40" customFormat="1" x14ac:dyDescent="0.2"/>
    <row r="8026" s="40" customFormat="1" x14ac:dyDescent="0.2"/>
    <row r="8027" s="40" customFormat="1" x14ac:dyDescent="0.2"/>
    <row r="8028" s="40" customFormat="1" x14ac:dyDescent="0.2"/>
    <row r="8029" s="40" customFormat="1" x14ac:dyDescent="0.2"/>
    <row r="8030" s="40" customFormat="1" x14ac:dyDescent="0.2"/>
  </sheetData>
  <protectedRanges>
    <protectedRange sqref="A16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Božica Pavelić</cp:lastModifiedBy>
  <cp:lastPrinted>2026-03-24T10:04:17Z</cp:lastPrinted>
  <dcterms:created xsi:type="dcterms:W3CDTF">2022-08-12T12:51:27Z</dcterms:created>
  <dcterms:modified xsi:type="dcterms:W3CDTF">2026-03-24T10:16:31Z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